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rsos Netzun\Excel Avanzado\Módulo 1\"/>
    </mc:Choice>
  </mc:AlternateContent>
  <bookViews>
    <workbookView xWindow="-15" yWindow="-15" windowWidth="10245" windowHeight="8160" tabRatio="640" activeTab="4"/>
  </bookViews>
  <sheets>
    <sheet name="Función SI simple 1" sheetId="8" r:id="rId1"/>
    <sheet name="Función SI simple 2" sheetId="15" r:id="rId2"/>
    <sheet name="Función SI anidada" sheetId="16" r:id="rId3"/>
    <sheet name="Funciones Y O" sheetId="17" r:id="rId4"/>
    <sheet name="Funciones anidadas" sheetId="19" r:id="rId5"/>
  </sheets>
  <definedNames>
    <definedName name="__f" hidden="1">3</definedName>
    <definedName name="_f" hidden="1">3</definedName>
    <definedName name="_xlnm._FilterDatabase" localSheetId="1" hidden="1">'Función SI simple 2'!$E$11:$E$173</definedName>
    <definedName name="afp">#REF!</definedName>
    <definedName name="anscount" hidden="1">2</definedName>
    <definedName name="base">#REF!</definedName>
    <definedName name="comision">#REF!</definedName>
    <definedName name="CUADRO">#REF!</definedName>
    <definedName name="ff" hidden="1">2</definedName>
    <definedName name="futbol">#REF!</definedName>
    <definedName name="iva">#REF!</definedName>
    <definedName name="limcount" hidden="1">3</definedName>
    <definedName name="lopu" hidden="1">2</definedName>
    <definedName name="lplp" hidden="1">3</definedName>
    <definedName name="MUNDIAL">#REF!</definedName>
    <definedName name="sencount" hidden="1">1</definedName>
    <definedName name="valorxprod">#REF!</definedName>
    <definedName name="WALTER">#REF!</definedName>
    <definedName name="WALTERC">#REF!</definedName>
  </definedNames>
  <calcPr calcId="162913"/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134" i="19"/>
  <c r="M135" i="19"/>
  <c r="M136" i="19"/>
  <c r="M137" i="19"/>
  <c r="M138" i="19"/>
  <c r="M139" i="19"/>
  <c r="M140" i="19"/>
  <c r="M141" i="19"/>
  <c r="M142" i="19"/>
  <c r="M143" i="19"/>
  <c r="M144" i="19"/>
  <c r="M145" i="19"/>
  <c r="M146" i="19"/>
  <c r="M147" i="19"/>
  <c r="M148" i="19"/>
  <c r="M149" i="19"/>
  <c r="M150" i="19"/>
  <c r="M151" i="19"/>
  <c r="M152" i="19"/>
  <c r="M153" i="19"/>
  <c r="M154" i="19"/>
  <c r="M155" i="19"/>
  <c r="M156" i="19"/>
  <c r="M157" i="19"/>
  <c r="M158" i="19"/>
  <c r="M159" i="19"/>
  <c r="M160" i="19"/>
  <c r="M161" i="19"/>
  <c r="M162" i="19"/>
  <c r="M163" i="19"/>
  <c r="M164" i="19"/>
  <c r="M165" i="19"/>
  <c r="M166" i="19"/>
  <c r="M167" i="19"/>
  <c r="M168" i="19"/>
  <c r="M169" i="19"/>
  <c r="M170" i="19"/>
  <c r="M171" i="19"/>
  <c r="M172" i="19"/>
  <c r="M173" i="19"/>
  <c r="M174" i="19"/>
  <c r="M175" i="19"/>
  <c r="M176" i="19"/>
  <c r="M177" i="19"/>
  <c r="M2" i="19"/>
  <c r="L3" i="19"/>
  <c r="L4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3" i="19"/>
  <c r="L104" i="19"/>
  <c r="L105" i="19"/>
  <c r="L106" i="19"/>
  <c r="L107" i="19"/>
  <c r="L108" i="19"/>
  <c r="L109" i="19"/>
  <c r="L110" i="19"/>
  <c r="L111" i="19"/>
  <c r="L112" i="19"/>
  <c r="L113" i="19"/>
  <c r="L114" i="19"/>
  <c r="L115" i="19"/>
  <c r="L116" i="19"/>
  <c r="L117" i="19"/>
  <c r="L118" i="19"/>
  <c r="L119" i="19"/>
  <c r="L120" i="19"/>
  <c r="L121" i="19"/>
  <c r="L122" i="19"/>
  <c r="L123" i="19"/>
  <c r="L124" i="19"/>
  <c r="L125" i="19"/>
  <c r="L126" i="19"/>
  <c r="L127" i="19"/>
  <c r="L128" i="19"/>
  <c r="L129" i="19"/>
  <c r="L130" i="19"/>
  <c r="L131" i="19"/>
  <c r="L132" i="19"/>
  <c r="L133" i="19"/>
  <c r="L134" i="19"/>
  <c r="L135" i="19"/>
  <c r="L136" i="19"/>
  <c r="L137" i="19"/>
  <c r="L138" i="19"/>
  <c r="L139" i="19"/>
  <c r="L140" i="19"/>
  <c r="L141" i="19"/>
  <c r="L142" i="19"/>
  <c r="L143" i="19"/>
  <c r="L144" i="19"/>
  <c r="L145" i="19"/>
  <c r="L146" i="19"/>
  <c r="L147" i="19"/>
  <c r="L148" i="19"/>
  <c r="L149" i="19"/>
  <c r="L150" i="19"/>
  <c r="L151" i="19"/>
  <c r="L152" i="19"/>
  <c r="L153" i="19"/>
  <c r="L154" i="19"/>
  <c r="L155" i="19"/>
  <c r="L156" i="19"/>
  <c r="L157" i="19"/>
  <c r="L158" i="19"/>
  <c r="L159" i="19"/>
  <c r="L160" i="19"/>
  <c r="L161" i="19"/>
  <c r="L162" i="19"/>
  <c r="L163" i="19"/>
  <c r="L164" i="19"/>
  <c r="L165" i="19"/>
  <c r="L166" i="19"/>
  <c r="L167" i="19"/>
  <c r="L168" i="19"/>
  <c r="L169" i="19"/>
  <c r="L170" i="19"/>
  <c r="L171" i="19"/>
  <c r="L172" i="19"/>
  <c r="L173" i="19"/>
  <c r="L174" i="19"/>
  <c r="L175" i="19"/>
  <c r="L176" i="19"/>
  <c r="L177" i="19"/>
  <c r="L2" i="19"/>
  <c r="L3" i="17"/>
  <c r="L4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08" i="17"/>
  <c r="L109" i="17"/>
  <c r="L110" i="17"/>
  <c r="L111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4" i="17"/>
  <c r="L125" i="17"/>
  <c r="L126" i="17"/>
  <c r="L127" i="17"/>
  <c r="L128" i="17"/>
  <c r="L129" i="17"/>
  <c r="L130" i="17"/>
  <c r="L131" i="17"/>
  <c r="L132" i="17"/>
  <c r="L133" i="17"/>
  <c r="L134" i="17"/>
  <c r="L135" i="17"/>
  <c r="L136" i="17"/>
  <c r="L137" i="17"/>
  <c r="L138" i="17"/>
  <c r="L139" i="17"/>
  <c r="L140" i="17"/>
  <c r="L141" i="17"/>
  <c r="L142" i="17"/>
  <c r="L143" i="17"/>
  <c r="L144" i="17"/>
  <c r="L145" i="17"/>
  <c r="L146" i="17"/>
  <c r="L147" i="17"/>
  <c r="L148" i="17"/>
  <c r="L149" i="17"/>
  <c r="L150" i="17"/>
  <c r="L151" i="17"/>
  <c r="L152" i="17"/>
  <c r="L153" i="17"/>
  <c r="L154" i="17"/>
  <c r="L155" i="17"/>
  <c r="L156" i="17"/>
  <c r="L157" i="17"/>
  <c r="L158" i="17"/>
  <c r="L159" i="17"/>
  <c r="L160" i="17"/>
  <c r="L161" i="17"/>
  <c r="L162" i="17"/>
  <c r="L163" i="17"/>
  <c r="L164" i="17"/>
  <c r="L165" i="17"/>
  <c r="L166" i="17"/>
  <c r="L167" i="17"/>
  <c r="L168" i="17"/>
  <c r="L169" i="17"/>
  <c r="L170" i="17"/>
  <c r="L171" i="17"/>
  <c r="L172" i="17"/>
  <c r="L173" i="17"/>
  <c r="L174" i="17"/>
  <c r="L175" i="17"/>
  <c r="L176" i="17"/>
  <c r="L177" i="17"/>
  <c r="L178" i="17"/>
  <c r="L179" i="17"/>
  <c r="L180" i="17"/>
  <c r="L181" i="17"/>
  <c r="L182" i="17"/>
  <c r="L183" i="17"/>
  <c r="L184" i="17"/>
  <c r="L185" i="17"/>
  <c r="L186" i="17"/>
  <c r="L187" i="17"/>
  <c r="L188" i="17"/>
  <c r="L189" i="17"/>
  <c r="L190" i="17"/>
  <c r="L191" i="17"/>
  <c r="L192" i="17"/>
  <c r="L193" i="17"/>
  <c r="L194" i="17"/>
  <c r="L195" i="17"/>
  <c r="L196" i="17"/>
  <c r="L197" i="17"/>
  <c r="L198" i="17"/>
  <c r="L199" i="17"/>
  <c r="L200" i="17"/>
  <c r="L201" i="17"/>
  <c r="L202" i="17"/>
  <c r="L203" i="17"/>
  <c r="L204" i="17"/>
  <c r="L205" i="17"/>
  <c r="L206" i="17"/>
  <c r="L207" i="17"/>
  <c r="L208" i="17"/>
  <c r="L209" i="17"/>
  <c r="L210" i="17"/>
  <c r="L211" i="17"/>
  <c r="L212" i="17"/>
  <c r="L213" i="17"/>
  <c r="L214" i="17"/>
  <c r="L215" i="17"/>
  <c r="L216" i="17"/>
  <c r="L217" i="17"/>
  <c r="L218" i="17"/>
  <c r="L219" i="17"/>
  <c r="L220" i="17"/>
  <c r="L221" i="17"/>
  <c r="L222" i="17"/>
  <c r="L223" i="17"/>
  <c r="L224" i="17"/>
  <c r="L225" i="17"/>
  <c r="L226" i="17"/>
  <c r="L227" i="17"/>
  <c r="L228" i="17"/>
  <c r="L229" i="17"/>
  <c r="L230" i="17"/>
  <c r="L231" i="17"/>
  <c r="L232" i="17"/>
  <c r="L233" i="17"/>
  <c r="L234" i="17"/>
  <c r="L235" i="17"/>
  <c r="L236" i="17"/>
  <c r="L237" i="17"/>
  <c r="L238" i="17"/>
  <c r="L239" i="17"/>
  <c r="L240" i="17"/>
  <c r="L241" i="17"/>
  <c r="L242" i="17"/>
  <c r="L243" i="17"/>
  <c r="L244" i="17"/>
  <c r="L245" i="17"/>
  <c r="L246" i="17"/>
  <c r="L247" i="17"/>
  <c r="L248" i="17"/>
  <c r="L249" i="17"/>
  <c r="L250" i="17"/>
  <c r="L251" i="17"/>
  <c r="L252" i="17"/>
  <c r="L253" i="17"/>
  <c r="L254" i="17"/>
  <c r="L255" i="17"/>
  <c r="L256" i="17"/>
  <c r="L257" i="17"/>
  <c r="L258" i="17"/>
  <c r="L259" i="17"/>
  <c r="L260" i="17"/>
  <c r="L261" i="17"/>
  <c r="L262" i="17"/>
  <c r="L263" i="17"/>
  <c r="L264" i="17"/>
  <c r="L265" i="17"/>
  <c r="L266" i="17"/>
  <c r="L267" i="17"/>
  <c r="L268" i="17"/>
  <c r="L269" i="17"/>
  <c r="L270" i="17"/>
  <c r="L271" i="17"/>
  <c r="L272" i="17"/>
  <c r="L273" i="17"/>
  <c r="L274" i="17"/>
  <c r="L275" i="17"/>
  <c r="L276" i="17"/>
  <c r="L277" i="17"/>
  <c r="L278" i="17"/>
  <c r="L279" i="17"/>
  <c r="L280" i="17"/>
  <c r="L281" i="17"/>
  <c r="L282" i="17"/>
  <c r="L283" i="17"/>
  <c r="L284" i="17"/>
  <c r="L285" i="17"/>
  <c r="L286" i="17"/>
  <c r="L287" i="17"/>
  <c r="L288" i="17"/>
  <c r="L289" i="17"/>
  <c r="L290" i="17"/>
  <c r="L291" i="17"/>
  <c r="L292" i="17"/>
  <c r="L293" i="17"/>
  <c r="L294" i="17"/>
  <c r="L295" i="17"/>
  <c r="L296" i="17"/>
  <c r="L297" i="17"/>
  <c r="L298" i="17"/>
  <c r="L299" i="17"/>
  <c r="L300" i="17"/>
  <c r="L301" i="17"/>
  <c r="L302" i="17"/>
  <c r="L303" i="17"/>
  <c r="L304" i="17"/>
  <c r="L305" i="17"/>
  <c r="L306" i="17"/>
  <c r="L307" i="17"/>
  <c r="L308" i="17"/>
  <c r="L309" i="17"/>
  <c r="L310" i="17"/>
  <c r="L311" i="17"/>
  <c r="L312" i="17"/>
  <c r="L313" i="17"/>
  <c r="L314" i="17"/>
  <c r="L315" i="17"/>
  <c r="L316" i="17"/>
  <c r="L317" i="17"/>
  <c r="L318" i="17"/>
  <c r="L319" i="17"/>
  <c r="L320" i="17"/>
  <c r="L321" i="17"/>
  <c r="L322" i="17"/>
  <c r="L323" i="17"/>
  <c r="L324" i="17"/>
  <c r="L325" i="17"/>
  <c r="L326" i="17"/>
  <c r="L327" i="17"/>
  <c r="L328" i="17"/>
  <c r="L329" i="17"/>
  <c r="L330" i="17"/>
  <c r="L331" i="17"/>
  <c r="L332" i="17"/>
  <c r="L333" i="17"/>
  <c r="L334" i="17"/>
  <c r="L335" i="17"/>
  <c r="L336" i="17"/>
  <c r="L337" i="17"/>
  <c r="L338" i="17"/>
  <c r="L339" i="17"/>
  <c r="L340" i="17"/>
  <c r="L341" i="17"/>
  <c r="L342" i="17"/>
  <c r="L343" i="17"/>
  <c r="L344" i="17"/>
  <c r="L345" i="17"/>
  <c r="L346" i="17"/>
  <c r="L347" i="17"/>
  <c r="L348" i="17"/>
  <c r="L349" i="17"/>
  <c r="L350" i="17"/>
  <c r="L351" i="17"/>
  <c r="L352" i="17"/>
  <c r="L353" i="17"/>
  <c r="L354" i="17"/>
  <c r="L355" i="17"/>
  <c r="L356" i="17"/>
  <c r="L357" i="17"/>
  <c r="L358" i="17"/>
  <c r="L359" i="17"/>
  <c r="L360" i="17"/>
  <c r="L361" i="17"/>
  <c r="L362" i="17"/>
  <c r="L363" i="17"/>
  <c r="L364" i="17"/>
  <c r="L365" i="17"/>
  <c r="L366" i="17"/>
  <c r="L367" i="17"/>
  <c r="L368" i="17"/>
  <c r="L369" i="17"/>
  <c r="L370" i="17"/>
  <c r="L371" i="17"/>
  <c r="L372" i="17"/>
  <c r="L373" i="17"/>
  <c r="L374" i="17"/>
  <c r="L375" i="17"/>
  <c r="L376" i="17"/>
  <c r="L377" i="17"/>
  <c r="L378" i="17"/>
  <c r="L379" i="17"/>
  <c r="L380" i="17"/>
  <c r="L381" i="17"/>
  <c r="L382" i="17"/>
  <c r="L383" i="17"/>
  <c r="L384" i="17"/>
  <c r="L385" i="17"/>
  <c r="L386" i="17"/>
  <c r="L387" i="17"/>
  <c r="L388" i="17"/>
  <c r="L389" i="17"/>
  <c r="L390" i="17"/>
  <c r="L391" i="17"/>
  <c r="L392" i="17"/>
  <c r="L393" i="17"/>
  <c r="L394" i="17"/>
  <c r="L395" i="17"/>
  <c r="L396" i="17"/>
  <c r="L397" i="17"/>
  <c r="L398" i="17"/>
  <c r="L399" i="17"/>
  <c r="L400" i="17"/>
  <c r="L401" i="17"/>
  <c r="L402" i="17"/>
  <c r="L403" i="17"/>
  <c r="L404" i="17"/>
  <c r="L405" i="17"/>
  <c r="L406" i="17"/>
  <c r="L407" i="17"/>
  <c r="L408" i="17"/>
  <c r="L409" i="17"/>
  <c r="L410" i="17"/>
  <c r="L411" i="17"/>
  <c r="L412" i="17"/>
  <c r="L413" i="17"/>
  <c r="L414" i="17"/>
  <c r="L415" i="17"/>
  <c r="L416" i="17"/>
  <c r="L417" i="17"/>
  <c r="L418" i="17"/>
  <c r="L419" i="17"/>
  <c r="L420" i="17"/>
  <c r="L421" i="17"/>
  <c r="L422" i="17"/>
  <c r="L423" i="17"/>
  <c r="L424" i="17"/>
  <c r="L425" i="17"/>
  <c r="L426" i="17"/>
  <c r="L2" i="17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157" i="17"/>
  <c r="K158" i="17"/>
  <c r="K159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80" i="17"/>
  <c r="K181" i="17"/>
  <c r="K182" i="17"/>
  <c r="K183" i="17"/>
  <c r="K184" i="17"/>
  <c r="K185" i="17"/>
  <c r="K186" i="17"/>
  <c r="K187" i="17"/>
  <c r="K188" i="17"/>
  <c r="K189" i="17"/>
  <c r="K190" i="17"/>
  <c r="K191" i="17"/>
  <c r="K192" i="17"/>
  <c r="K193" i="17"/>
  <c r="K194" i="17"/>
  <c r="K195" i="17"/>
  <c r="K196" i="17"/>
  <c r="K197" i="17"/>
  <c r="K198" i="17"/>
  <c r="K199" i="17"/>
  <c r="K200" i="17"/>
  <c r="K201" i="17"/>
  <c r="K202" i="17"/>
  <c r="K203" i="17"/>
  <c r="K204" i="17"/>
  <c r="K205" i="17"/>
  <c r="K206" i="17"/>
  <c r="K207" i="17"/>
  <c r="K208" i="17"/>
  <c r="K209" i="17"/>
  <c r="K210" i="17"/>
  <c r="K211" i="17"/>
  <c r="K212" i="17"/>
  <c r="K213" i="17"/>
  <c r="K214" i="17"/>
  <c r="K215" i="17"/>
  <c r="K216" i="17"/>
  <c r="K217" i="17"/>
  <c r="K218" i="17"/>
  <c r="K219" i="17"/>
  <c r="K220" i="17"/>
  <c r="K221" i="17"/>
  <c r="K222" i="17"/>
  <c r="K223" i="17"/>
  <c r="K224" i="17"/>
  <c r="K225" i="17"/>
  <c r="K226" i="17"/>
  <c r="K227" i="17"/>
  <c r="K228" i="17"/>
  <c r="K229" i="17"/>
  <c r="K230" i="17"/>
  <c r="K231" i="17"/>
  <c r="K232" i="17"/>
  <c r="K233" i="17"/>
  <c r="K234" i="17"/>
  <c r="K235" i="17"/>
  <c r="K236" i="17"/>
  <c r="K237" i="17"/>
  <c r="K238" i="17"/>
  <c r="K239" i="17"/>
  <c r="K240" i="17"/>
  <c r="K241" i="17"/>
  <c r="K242" i="17"/>
  <c r="K243" i="17"/>
  <c r="K244" i="17"/>
  <c r="K245" i="17"/>
  <c r="K246" i="17"/>
  <c r="K247" i="17"/>
  <c r="K248" i="17"/>
  <c r="K249" i="17"/>
  <c r="K250" i="17"/>
  <c r="K251" i="17"/>
  <c r="K252" i="17"/>
  <c r="K253" i="17"/>
  <c r="K254" i="17"/>
  <c r="K255" i="17"/>
  <c r="K256" i="17"/>
  <c r="K257" i="17"/>
  <c r="K258" i="17"/>
  <c r="K259" i="17"/>
  <c r="K260" i="17"/>
  <c r="K261" i="17"/>
  <c r="K262" i="17"/>
  <c r="K263" i="17"/>
  <c r="K264" i="17"/>
  <c r="K265" i="17"/>
  <c r="K266" i="17"/>
  <c r="K267" i="17"/>
  <c r="K268" i="17"/>
  <c r="K269" i="17"/>
  <c r="K270" i="17"/>
  <c r="K271" i="17"/>
  <c r="K272" i="17"/>
  <c r="K273" i="17"/>
  <c r="K274" i="17"/>
  <c r="K275" i="17"/>
  <c r="K276" i="17"/>
  <c r="K277" i="17"/>
  <c r="K278" i="17"/>
  <c r="K279" i="17"/>
  <c r="K280" i="17"/>
  <c r="K281" i="17"/>
  <c r="K282" i="17"/>
  <c r="K283" i="17"/>
  <c r="K284" i="17"/>
  <c r="K285" i="17"/>
  <c r="K286" i="17"/>
  <c r="K287" i="17"/>
  <c r="K288" i="17"/>
  <c r="K289" i="17"/>
  <c r="K290" i="17"/>
  <c r="K291" i="17"/>
  <c r="K292" i="17"/>
  <c r="K293" i="17"/>
  <c r="K294" i="17"/>
  <c r="K295" i="17"/>
  <c r="K296" i="17"/>
  <c r="K297" i="17"/>
  <c r="K298" i="17"/>
  <c r="K299" i="17"/>
  <c r="K300" i="17"/>
  <c r="K301" i="17"/>
  <c r="K302" i="17"/>
  <c r="K303" i="17"/>
  <c r="K304" i="17"/>
  <c r="K305" i="17"/>
  <c r="K306" i="17"/>
  <c r="K307" i="17"/>
  <c r="K308" i="17"/>
  <c r="K309" i="17"/>
  <c r="K310" i="17"/>
  <c r="K311" i="17"/>
  <c r="K312" i="17"/>
  <c r="K313" i="17"/>
  <c r="K314" i="17"/>
  <c r="K315" i="17"/>
  <c r="K316" i="17"/>
  <c r="K317" i="17"/>
  <c r="K318" i="17"/>
  <c r="K319" i="17"/>
  <c r="K320" i="17"/>
  <c r="K321" i="17"/>
  <c r="K322" i="17"/>
  <c r="K323" i="17"/>
  <c r="K324" i="17"/>
  <c r="K325" i="17"/>
  <c r="K326" i="17"/>
  <c r="K327" i="17"/>
  <c r="K328" i="17"/>
  <c r="K329" i="17"/>
  <c r="K330" i="17"/>
  <c r="K331" i="17"/>
  <c r="K332" i="17"/>
  <c r="K333" i="17"/>
  <c r="K334" i="17"/>
  <c r="K335" i="17"/>
  <c r="K336" i="17"/>
  <c r="K337" i="17"/>
  <c r="K338" i="17"/>
  <c r="K339" i="17"/>
  <c r="K340" i="17"/>
  <c r="K341" i="17"/>
  <c r="K342" i="17"/>
  <c r="K343" i="17"/>
  <c r="K344" i="17"/>
  <c r="K345" i="17"/>
  <c r="K346" i="17"/>
  <c r="K347" i="17"/>
  <c r="K348" i="17"/>
  <c r="K349" i="17"/>
  <c r="K350" i="17"/>
  <c r="K351" i="17"/>
  <c r="K352" i="17"/>
  <c r="K353" i="17"/>
  <c r="K354" i="17"/>
  <c r="K355" i="17"/>
  <c r="K356" i="17"/>
  <c r="K357" i="17"/>
  <c r="K358" i="17"/>
  <c r="K359" i="17"/>
  <c r="K360" i="17"/>
  <c r="K361" i="17"/>
  <c r="K362" i="17"/>
  <c r="K363" i="17"/>
  <c r="K364" i="17"/>
  <c r="K365" i="17"/>
  <c r="K366" i="17"/>
  <c r="K367" i="17"/>
  <c r="K368" i="17"/>
  <c r="K369" i="17"/>
  <c r="K370" i="17"/>
  <c r="K371" i="17"/>
  <c r="K372" i="17"/>
  <c r="K373" i="17"/>
  <c r="K374" i="17"/>
  <c r="K375" i="17"/>
  <c r="K376" i="17"/>
  <c r="K377" i="17"/>
  <c r="K378" i="17"/>
  <c r="K379" i="17"/>
  <c r="K380" i="17"/>
  <c r="K381" i="17"/>
  <c r="K382" i="17"/>
  <c r="K383" i="17"/>
  <c r="K384" i="17"/>
  <c r="K385" i="17"/>
  <c r="K386" i="17"/>
  <c r="K387" i="17"/>
  <c r="K388" i="17"/>
  <c r="K389" i="17"/>
  <c r="K390" i="17"/>
  <c r="K391" i="17"/>
  <c r="K392" i="17"/>
  <c r="K393" i="17"/>
  <c r="K394" i="17"/>
  <c r="K395" i="17"/>
  <c r="K396" i="17"/>
  <c r="K397" i="17"/>
  <c r="K398" i="17"/>
  <c r="K399" i="17"/>
  <c r="K400" i="17"/>
  <c r="K401" i="17"/>
  <c r="K402" i="17"/>
  <c r="K403" i="17"/>
  <c r="K404" i="17"/>
  <c r="K405" i="17"/>
  <c r="K406" i="17"/>
  <c r="K407" i="17"/>
  <c r="K408" i="17"/>
  <c r="K409" i="17"/>
  <c r="K410" i="17"/>
  <c r="K411" i="17"/>
  <c r="K412" i="17"/>
  <c r="K413" i="17"/>
  <c r="K414" i="17"/>
  <c r="K415" i="17"/>
  <c r="K416" i="17"/>
  <c r="K417" i="17"/>
  <c r="K418" i="17"/>
  <c r="K419" i="17"/>
  <c r="K420" i="17"/>
  <c r="K421" i="17"/>
  <c r="K422" i="17"/>
  <c r="K423" i="17"/>
  <c r="K424" i="17"/>
  <c r="K425" i="17"/>
  <c r="K426" i="17"/>
  <c r="K2" i="17"/>
  <c r="E37" i="16"/>
  <c r="E38" i="16"/>
  <c r="E39" i="16"/>
  <c r="E40" i="16"/>
  <c r="E41" i="16"/>
  <c r="E42" i="16"/>
  <c r="E43" i="16"/>
  <c r="E44" i="16"/>
  <c r="E45" i="16"/>
  <c r="E46" i="16"/>
  <c r="E36" i="16"/>
  <c r="G23" i="16"/>
  <c r="G24" i="16"/>
  <c r="G25" i="16"/>
  <c r="G26" i="16"/>
  <c r="G27" i="16"/>
  <c r="G28" i="16"/>
  <c r="G29" i="16"/>
  <c r="G22" i="16"/>
  <c r="D9" i="16"/>
  <c r="D10" i="16"/>
  <c r="D11" i="16"/>
  <c r="D12" i="16"/>
  <c r="D13" i="16"/>
  <c r="D14" i="16"/>
  <c r="D15" i="16"/>
  <c r="D8" i="16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2" i="15"/>
  <c r="D47" i="8"/>
  <c r="D48" i="8"/>
  <c r="D49" i="8"/>
  <c r="D46" i="8"/>
  <c r="E31" i="8"/>
  <c r="E32" i="8"/>
  <c r="E33" i="8"/>
  <c r="E34" i="8"/>
  <c r="E35" i="8"/>
  <c r="E36" i="8"/>
  <c r="E37" i="8"/>
  <c r="E38" i="8"/>
  <c r="E39" i="8"/>
  <c r="E40" i="8"/>
  <c r="E30" i="8"/>
  <c r="G20" i="8"/>
  <c r="G21" i="8"/>
  <c r="G22" i="8"/>
  <c r="G23" i="8"/>
  <c r="G24" i="8"/>
  <c r="G19" i="8"/>
  <c r="D9" i="8"/>
  <c r="D10" i="8"/>
  <c r="D11" i="8"/>
  <c r="D12" i="8"/>
  <c r="D8" i="8"/>
  <c r="F20" i="8" l="1"/>
  <c r="F21" i="8"/>
  <c r="F22" i="8"/>
  <c r="F23" i="8"/>
  <c r="F24" i="8"/>
  <c r="F19" i="8"/>
</calcChain>
</file>

<file path=xl/comments1.xml><?xml version="1.0" encoding="utf-8"?>
<comments xmlns="http://schemas.openxmlformats.org/spreadsheetml/2006/main">
  <authors>
    <author>Administrador</author>
  </authors>
  <commentList>
    <comment ref="B3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como Director de Fap y no recibe visita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 inestable por enfermedad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recibe visita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B8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hace 2 añois no esta y esta como asesora medica de MSD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Provincia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B117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epidemiologia del santa Rosa</t>
        </r>
      </text>
    </comment>
    <comment ref="B12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B12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de post</t>
        </r>
      </text>
    </comment>
    <comment ref="B14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B14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B146" authorId="0" shapeId="0">
      <text>
        <r>
          <rPr>
            <b/>
            <sz val="9"/>
            <color indexed="81"/>
            <rFont val="Tahoma"/>
            <family val="2"/>
          </rPr>
          <t>Administra
Se fue a USA</t>
        </r>
      </text>
    </comment>
    <comment ref="B15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</t>
        </r>
        <r>
          <rPr>
            <sz val="11"/>
            <color indexed="81"/>
            <rFont val="Tahoma"/>
            <family val="2"/>
          </rPr>
          <t>a no esta ene l hospital desde hace 3 años</t>
        </r>
      </text>
    </comment>
    <comment ref="B15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Se va al norte</t>
        </r>
      </text>
    </comment>
    <comment ref="B164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Ica</t>
        </r>
      </text>
    </comment>
    <comment ref="B16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Barranca</t>
        </r>
      </text>
    </comment>
    <comment ref="B17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tarapoto</t>
        </r>
      </text>
    </comment>
  </commentList>
</comments>
</file>

<file path=xl/sharedStrings.xml><?xml version="1.0" encoding="utf-8"?>
<sst xmlns="http://schemas.openxmlformats.org/spreadsheetml/2006/main" count="4719" uniqueCount="572">
  <si>
    <t>Alumno</t>
  </si>
  <si>
    <t>Observación</t>
  </si>
  <si>
    <t>Alejandro T.</t>
  </si>
  <si>
    <t>Elian Karp</t>
  </si>
  <si>
    <t>Guisella V.</t>
  </si>
  <si>
    <t>Magaly M.</t>
  </si>
  <si>
    <t>A</t>
  </si>
  <si>
    <t>B</t>
  </si>
  <si>
    <t>Trabajador</t>
  </si>
  <si>
    <t>Cod</t>
  </si>
  <si>
    <t>Categoría</t>
  </si>
  <si>
    <t>Miranda Ascencio</t>
  </si>
  <si>
    <t>Alvarez Morales</t>
  </si>
  <si>
    <t>Córdova Torres</t>
  </si>
  <si>
    <t>Coronel Linares</t>
  </si>
  <si>
    <t>Dulanto Muchotrigo</t>
  </si>
  <si>
    <t>Falcón Gutierrez</t>
  </si>
  <si>
    <t>Martinez Jimenez</t>
  </si>
  <si>
    <t>Pardo Aliaga</t>
  </si>
  <si>
    <t>Valentin Pan.</t>
  </si>
  <si>
    <t>Lady Toledo</t>
  </si>
  <si>
    <t>ESTADO</t>
  </si>
  <si>
    <t>ARTICULO</t>
  </si>
  <si>
    <t>COD</t>
  </si>
  <si>
    <t>CPU</t>
  </si>
  <si>
    <t>MAINBOARD</t>
  </si>
  <si>
    <t>TECLADO</t>
  </si>
  <si>
    <t>MOUSE</t>
  </si>
  <si>
    <t>MONITOR 14'</t>
  </si>
  <si>
    <t>Suma</t>
  </si>
  <si>
    <t>C1</t>
  </si>
  <si>
    <t>C2</t>
  </si>
  <si>
    <t>C3</t>
  </si>
  <si>
    <t>Nombre</t>
  </si>
  <si>
    <t>Sueldo</t>
  </si>
  <si>
    <t>Depto</t>
  </si>
  <si>
    <t>Gratific.</t>
  </si>
  <si>
    <t>Camila</t>
  </si>
  <si>
    <t>Carmen</t>
  </si>
  <si>
    <t>Carola</t>
  </si>
  <si>
    <t>Ignacio</t>
  </si>
  <si>
    <t>Isabel</t>
  </si>
  <si>
    <t>Jessica</t>
  </si>
  <si>
    <t>Jorge</t>
  </si>
  <si>
    <t>Manuel</t>
  </si>
  <si>
    <t>Paola</t>
  </si>
  <si>
    <t>Pedro</t>
  </si>
  <si>
    <t>Veronica</t>
  </si>
  <si>
    <t>Rendimiento</t>
  </si>
  <si>
    <t>Resultado</t>
  </si>
  <si>
    <t>Daniela</t>
  </si>
  <si>
    <t>Mauricio</t>
  </si>
  <si>
    <t>Gerardo</t>
  </si>
  <si>
    <t>Sexo</t>
  </si>
  <si>
    <t>Status</t>
  </si>
  <si>
    <t>Sucursal</t>
  </si>
  <si>
    <t>Área</t>
  </si>
  <si>
    <t>Cat</t>
  </si>
  <si>
    <t>DNI</t>
  </si>
  <si>
    <t>Apellido</t>
  </si>
  <si>
    <t>M</t>
  </si>
  <si>
    <t>Activo</t>
  </si>
  <si>
    <t>Jesus Maria</t>
  </si>
  <si>
    <t>Marketing</t>
  </si>
  <si>
    <t xml:space="preserve">GUILLERMO </t>
  </si>
  <si>
    <t>VALLADARES ALVAREZ</t>
  </si>
  <si>
    <t>F</t>
  </si>
  <si>
    <t>S.M.P.</t>
  </si>
  <si>
    <t>Administración</t>
  </si>
  <si>
    <t>MARIA ANGELICA</t>
  </si>
  <si>
    <t>AGUIRRE FLORES</t>
  </si>
  <si>
    <t>C</t>
  </si>
  <si>
    <t xml:space="preserve">JOSE EDUARDO </t>
  </si>
  <si>
    <t>AGURTO LESCANO</t>
  </si>
  <si>
    <t>Ventas</t>
  </si>
  <si>
    <t xml:space="preserve">EDUARDO </t>
  </si>
  <si>
    <t>ALAVE ROSAS</t>
  </si>
  <si>
    <t>La Victoria</t>
  </si>
  <si>
    <t>LUIS MIGUEL</t>
  </si>
  <si>
    <t>ANGLES YANQUI</t>
  </si>
  <si>
    <t>ELMER ALEJANDRO</t>
  </si>
  <si>
    <t xml:space="preserve">AREVALO ABANTO </t>
  </si>
  <si>
    <t>PEDRO ESTEBAN</t>
  </si>
  <si>
    <t>BARRANTES PEREZ</t>
  </si>
  <si>
    <t xml:space="preserve">ROBERTO ABEL </t>
  </si>
  <si>
    <t>BECERRA ULFE</t>
  </si>
  <si>
    <t>JORGE MANUEL</t>
  </si>
  <si>
    <t>BELTRAN VALDIVIA</t>
  </si>
  <si>
    <t>Lince</t>
  </si>
  <si>
    <t xml:space="preserve">CIRO PEREGRINO </t>
  </si>
  <si>
    <t>BENITES VILLAFANE</t>
  </si>
  <si>
    <t>JUAN OCTAVIO</t>
  </si>
  <si>
    <t>BIMINCHUMO SAGASTIEGUI</t>
  </si>
  <si>
    <t xml:space="preserve">MIGUEL ANGEL </t>
  </si>
  <si>
    <t>BONIFACIO MORALES</t>
  </si>
  <si>
    <t>Breña</t>
  </si>
  <si>
    <t xml:space="preserve">ANA LUZ </t>
  </si>
  <si>
    <t>BUSTIOS SANCHEZ</t>
  </si>
  <si>
    <t xml:space="preserve">FERNANDO CRUZ </t>
  </si>
  <si>
    <t>CABRERA CABREJOS</t>
  </si>
  <si>
    <t>Callao</t>
  </si>
  <si>
    <t xml:space="preserve">MARIA LUISA </t>
  </si>
  <si>
    <t>CAMPOS HUAMAN</t>
  </si>
  <si>
    <t>Barrios Altos</t>
  </si>
  <si>
    <t>MARCOS ANGEL</t>
  </si>
  <si>
    <t>CANDELA HERRERA</t>
  </si>
  <si>
    <t xml:space="preserve">LUIS RICARDO </t>
  </si>
  <si>
    <t>CANO CALERO</t>
  </si>
  <si>
    <t>Counter</t>
  </si>
  <si>
    <t xml:space="preserve">GUADALUPE </t>
  </si>
  <si>
    <t>CARPIO GUZMAN</t>
  </si>
  <si>
    <t>LUIS ANDRES</t>
  </si>
  <si>
    <t>CASTAÑEDA NUÑEZ</t>
  </si>
  <si>
    <t xml:space="preserve">LIDIA VERONICA </t>
  </si>
  <si>
    <t>CASTILLO CORDOVA</t>
  </si>
  <si>
    <t xml:space="preserve">JUAN FRANCISCO </t>
  </si>
  <si>
    <t>CASTRO OLIVA</t>
  </si>
  <si>
    <t xml:space="preserve">JUAN IGNACIO </t>
  </si>
  <si>
    <t>CASTRO VARGAS</t>
  </si>
  <si>
    <t>inactivo</t>
  </si>
  <si>
    <t>San Isidro</t>
  </si>
  <si>
    <t>JULIO</t>
  </si>
  <si>
    <t>CAVALCANTI RAMIREZ</t>
  </si>
  <si>
    <t xml:space="preserve">EDUARDO ROMULO </t>
  </si>
  <si>
    <t>CEBRIAN MAYCO</t>
  </si>
  <si>
    <t>Lima</t>
  </si>
  <si>
    <t>HUMBERTO</t>
  </si>
  <si>
    <t>CEVALLOS MENDOZA</t>
  </si>
  <si>
    <t xml:space="preserve">NESTOR ABEL </t>
  </si>
  <si>
    <t>CHAVEZ ESPARZA</t>
  </si>
  <si>
    <t>LENKA ANGELICA</t>
  </si>
  <si>
    <t>CHAVEZ LENCINAS</t>
  </si>
  <si>
    <t>Chorrillos</t>
  </si>
  <si>
    <t>PAULA</t>
  </si>
  <si>
    <t>CHAVEZ MIÑANO</t>
  </si>
  <si>
    <t xml:space="preserve">PABLO </t>
  </si>
  <si>
    <t>CHAVEZ PEREZ</t>
  </si>
  <si>
    <t>CARMEN</t>
  </si>
  <si>
    <t>CHAVEZ SANTILLAN</t>
  </si>
  <si>
    <t xml:space="preserve"> ALBERTO</t>
  </si>
  <si>
    <t>CHENDA TINEO</t>
  </si>
  <si>
    <t>Inactivo</t>
  </si>
  <si>
    <t>ROSSANA MONICA</t>
  </si>
  <si>
    <t>CHONG CHINCHAY</t>
  </si>
  <si>
    <t>Surquillo</t>
  </si>
  <si>
    <t xml:space="preserve">LUIS  ERNESTO RAMON RAFAEL </t>
  </si>
  <si>
    <t>CHOQUE SOTA</t>
  </si>
  <si>
    <t>SOFIA</t>
  </si>
  <si>
    <t>COLLINS CAMONES</t>
  </si>
  <si>
    <t>CARLOS RAFAEL</t>
  </si>
  <si>
    <t>CONDE PIMENTEL</t>
  </si>
  <si>
    <t>JORGE LUIS</t>
  </si>
  <si>
    <t>CUADROS CASTRO</t>
  </si>
  <si>
    <t xml:space="preserve">JORGE ANTONIO </t>
  </si>
  <si>
    <t>CUCHO JURADO</t>
  </si>
  <si>
    <t>VICTOR MANUEL</t>
  </si>
  <si>
    <t>CUELLAR PONCE DE LEON</t>
  </si>
  <si>
    <t>FRINE</t>
  </si>
  <si>
    <t>CUENTAS LIZARRAGA</t>
  </si>
  <si>
    <t>San  Miguel</t>
  </si>
  <si>
    <t xml:space="preserve">JOHN RICHARD </t>
  </si>
  <si>
    <t>DAVALOS MOSCOL</t>
  </si>
  <si>
    <t>Chimbote</t>
  </si>
  <si>
    <t>RICARDO ZENON</t>
  </si>
  <si>
    <t>DEDIOS ALEGRIA</t>
  </si>
  <si>
    <t>SONIA MERCEDES</t>
  </si>
  <si>
    <t>DIAZ FERRER</t>
  </si>
  <si>
    <t>JAIME VICTOR</t>
  </si>
  <si>
    <t>DIAZ PERA</t>
  </si>
  <si>
    <t xml:space="preserve"> JOSE </t>
  </si>
  <si>
    <t>ECHEVARRIA ZARATE</t>
  </si>
  <si>
    <t xml:space="preserve">JUAN </t>
  </si>
  <si>
    <t>ESPICHAN GAMBIRAZIO</t>
  </si>
  <si>
    <t>San isidro</t>
  </si>
  <si>
    <t>MARTIN</t>
  </si>
  <si>
    <t>ESPINOZA GARCIA</t>
  </si>
  <si>
    <t>JESUS</t>
  </si>
  <si>
    <t>FARROÑAY LIZA</t>
  </si>
  <si>
    <t>San Juan de Miraflores</t>
  </si>
  <si>
    <t xml:space="preserve">PATRICIA RENEE </t>
  </si>
  <si>
    <t>FERNANDEZ VEGA</t>
  </si>
  <si>
    <t>CARLOS ENRIQUE</t>
  </si>
  <si>
    <t>FERRANDIZ QUIROZ</t>
  </si>
  <si>
    <t xml:space="preserve">CESAR ALBERTO </t>
  </si>
  <si>
    <t>FLORES ARCE</t>
  </si>
  <si>
    <t xml:space="preserve">Activo </t>
  </si>
  <si>
    <t>ADELINA ZARELA</t>
  </si>
  <si>
    <t>FLORES GRANDA</t>
  </si>
  <si>
    <t xml:space="preserve">PERCY </t>
  </si>
  <si>
    <t>FLORES GUEVARA</t>
  </si>
  <si>
    <t>MILAGROS</t>
  </si>
  <si>
    <t>FLORES YPARRE</t>
  </si>
  <si>
    <t xml:space="preserve">FERNANDO MARTIN </t>
  </si>
  <si>
    <t>GALLOSO GENTILLE</t>
  </si>
  <si>
    <t xml:space="preserve">MARCO ANTONIO </t>
  </si>
  <si>
    <t>GARAVITO RENTERIA</t>
  </si>
  <si>
    <t>LOURDES</t>
  </si>
  <si>
    <t>GARCIA APAC</t>
  </si>
  <si>
    <t>RAUL</t>
  </si>
  <si>
    <t>GARCIA CORTEZ</t>
  </si>
  <si>
    <t>Barranco</t>
  </si>
  <si>
    <t>ROSA MERCEDES</t>
  </si>
  <si>
    <t>GARCIA DELGADO</t>
  </si>
  <si>
    <t xml:space="preserve">ALBERTO MARTIN </t>
  </si>
  <si>
    <t>GARCIA FERNANDEZ</t>
  </si>
  <si>
    <t>Piura</t>
  </si>
  <si>
    <t xml:space="preserve"> ARNALDO</t>
  </si>
  <si>
    <t>GOMEZ DE LA TORRE PRETELL</t>
  </si>
  <si>
    <t xml:space="preserve">JAVIER ARNULFO </t>
  </si>
  <si>
    <t>GOMEZ ORTIZ</t>
  </si>
  <si>
    <t>MIGUEL ANGEL</t>
  </si>
  <si>
    <t>GONZALES TALLEDO</t>
  </si>
  <si>
    <t xml:space="preserve">DORIS LIDA </t>
  </si>
  <si>
    <t>GONZALES ZAMORA</t>
  </si>
  <si>
    <t xml:space="preserve">ROSA ZOILA </t>
  </si>
  <si>
    <t>GONZALEZ COLLANTES</t>
  </si>
  <si>
    <t>ALDO JAVIER</t>
  </si>
  <si>
    <t>GOTUZZO HERENCIA</t>
  </si>
  <si>
    <t>El Agustino</t>
  </si>
  <si>
    <t>GUERRA GRONERTH</t>
  </si>
  <si>
    <t xml:space="preserve">PEDRO MARTIN </t>
  </si>
  <si>
    <t>GUTIERREZ DEL VALLE</t>
  </si>
  <si>
    <t>CLAUDIA MARIA</t>
  </si>
  <si>
    <t>HERCILLA VASQUEZ</t>
  </si>
  <si>
    <t xml:space="preserve">LOURDES </t>
  </si>
  <si>
    <t>HIDALGO TACUCHE</t>
  </si>
  <si>
    <t>IGOR MARIO</t>
  </si>
  <si>
    <t>HIDALGO VIDAL</t>
  </si>
  <si>
    <t>SANTIAGO</t>
  </si>
  <si>
    <t>HINOSTROZA DELGADO</t>
  </si>
  <si>
    <t>JANETLIZ</t>
  </si>
  <si>
    <t>HOLGUIN RUIZ</t>
  </si>
  <si>
    <t xml:space="preserve">HECTOR JAVIER </t>
  </si>
  <si>
    <t>ILLESCAS MUCHA</t>
  </si>
  <si>
    <t xml:space="preserve"> ALEJANDRO</t>
  </si>
  <si>
    <t>INFANTE CASTRO</t>
  </si>
  <si>
    <t>ALEJANDRO  JOSE</t>
  </si>
  <si>
    <t>JAUREGUI VILLAFUERTES</t>
  </si>
  <si>
    <t xml:space="preserve">VLADIMIR YURI </t>
  </si>
  <si>
    <t>KOLEVIC ROCA</t>
  </si>
  <si>
    <t>GONZALO ANTONIO</t>
  </si>
  <si>
    <t>LA ROSA RODRIGUEZ</t>
  </si>
  <si>
    <t>VICTORIA</t>
  </si>
  <si>
    <t xml:space="preserve">LACHIRA ALBAN </t>
  </si>
  <si>
    <t>CARLA GIOCONDA</t>
  </si>
  <si>
    <t>LEGUA LEIVA</t>
  </si>
  <si>
    <t>ALEX MICHAEL</t>
  </si>
  <si>
    <t>LEON PAREDES</t>
  </si>
  <si>
    <t>JAIME</t>
  </si>
  <si>
    <t>LLANOS CUENTAS</t>
  </si>
  <si>
    <t xml:space="preserve">DARIO </t>
  </si>
  <si>
    <t>LOAYZA JURADO</t>
  </si>
  <si>
    <t xml:space="preserve">EDUARDO DEMETRIO  </t>
  </si>
  <si>
    <t>LOPEZ CASTILLO</t>
  </si>
  <si>
    <t xml:space="preserve">SILVANA </t>
  </si>
  <si>
    <t>LOPEZ REVILLA</t>
  </si>
  <si>
    <t xml:space="preserve">NILO </t>
  </si>
  <si>
    <t>LOZANO MIRANDA</t>
  </si>
  <si>
    <t xml:space="preserve">ROCIO </t>
  </si>
  <si>
    <t>LUCCHETI RODRIGUEZ</t>
  </si>
  <si>
    <t>LUIS</t>
  </si>
  <si>
    <t>LUY LOSSIO</t>
  </si>
  <si>
    <t>MAC RAE THAIS</t>
  </si>
  <si>
    <t>MAGUIÑA VARGAS</t>
  </si>
  <si>
    <t>ROSIO ISABEL</t>
  </si>
  <si>
    <t>MARTINEZ ZEVALLOS</t>
  </si>
  <si>
    <t>MATOS PRADO</t>
  </si>
  <si>
    <t>San Borja</t>
  </si>
  <si>
    <t>JOSE LUIS</t>
  </si>
  <si>
    <t>MEJIA CORDERO</t>
  </si>
  <si>
    <t xml:space="preserve">Inactivo </t>
  </si>
  <si>
    <t>ROCIO ESTTHER LIVIA</t>
  </si>
  <si>
    <t>MENDIVIL TUCHIA</t>
  </si>
  <si>
    <t>YVETT</t>
  </si>
  <si>
    <t>MENDO URBINA</t>
  </si>
  <si>
    <t>Pueblo Libre</t>
  </si>
  <si>
    <t>MARIA ISABEL</t>
  </si>
  <si>
    <t>MENDOZA TICONA</t>
  </si>
  <si>
    <t>PAOLA IVETTE</t>
  </si>
  <si>
    <t>MERCADO NORIEGA</t>
  </si>
  <si>
    <t xml:space="preserve">JUAN CARLOS </t>
  </si>
  <si>
    <t>MESTANZA VASQUEZ</t>
  </si>
  <si>
    <t>JUAN CARLOS</t>
  </si>
  <si>
    <t>MONTALVAN SANDOVAL</t>
  </si>
  <si>
    <t xml:space="preserve">CORALITH MARLINDA </t>
  </si>
  <si>
    <t>MONTES DELGADO</t>
  </si>
  <si>
    <t>JUAN JOSE</t>
  </si>
  <si>
    <t>MONTIEL GONZALES</t>
  </si>
  <si>
    <t xml:space="preserve">CARLOS MANUEL </t>
  </si>
  <si>
    <t>MONTOYA SARAVIA</t>
  </si>
  <si>
    <t xml:space="preserve">CARLOS ALBERTO </t>
  </si>
  <si>
    <t>MORY ARCINIEGA</t>
  </si>
  <si>
    <t>MOSQUERA LEIVA</t>
  </si>
  <si>
    <t>ALFREDO</t>
  </si>
  <si>
    <t>MUÑOZ GARAY</t>
  </si>
  <si>
    <t>JAVIER OMAR</t>
  </si>
  <si>
    <t>MUÑOZ HUAMAN</t>
  </si>
  <si>
    <t xml:space="preserve">CLARIZA  EDITH </t>
  </si>
  <si>
    <t>MUÑOZ URRIBARRI</t>
  </si>
  <si>
    <t xml:space="preserve">KARINA DEL PILAR </t>
  </si>
  <si>
    <t>NEIRA SAONA</t>
  </si>
  <si>
    <t xml:space="preserve">ANA </t>
  </si>
  <si>
    <t>NIÑO DE GUZMAN SALGADO</t>
  </si>
  <si>
    <t xml:space="preserve">ESMELDA </t>
  </si>
  <si>
    <t>NUÑEZ MELGAR YAÑEZ</t>
  </si>
  <si>
    <t>MARIA CECILIA</t>
  </si>
  <si>
    <t>ÑAVINCOPA FLORES</t>
  </si>
  <si>
    <t>LUIS ALBERTO</t>
  </si>
  <si>
    <t>OLANO CASTILLO</t>
  </si>
  <si>
    <t>FABIOLA</t>
  </si>
  <si>
    <t>ORDAYA CAMPOS</t>
  </si>
  <si>
    <t>MEY YENI</t>
  </si>
  <si>
    <t>PADILLA MACHACA</t>
  </si>
  <si>
    <t xml:space="preserve">YOLANDA </t>
  </si>
  <si>
    <t>PADILLA MONTES</t>
  </si>
  <si>
    <t xml:space="preserve">JUAN ISIDRO </t>
  </si>
  <si>
    <t>PALOMINO ROSAS</t>
  </si>
  <si>
    <t xml:space="preserve">RAUL </t>
  </si>
  <si>
    <t>PAREDES LEON</t>
  </si>
  <si>
    <t xml:space="preserve">ERIKA CECILIA </t>
  </si>
  <si>
    <t>PAZ SIHUAS</t>
  </si>
  <si>
    <t xml:space="preserve">EDDIE ALESSANDRO </t>
  </si>
  <si>
    <t>PERALTA CONCHA</t>
  </si>
  <si>
    <t xml:space="preserve">PEDRO </t>
  </si>
  <si>
    <t>PILARES BARCO</t>
  </si>
  <si>
    <t xml:space="preserve">JAIME ISMAEL </t>
  </si>
  <si>
    <t>PINEDO RAMIREZ</t>
  </si>
  <si>
    <t>RUBEN DARIO</t>
  </si>
  <si>
    <t>PINTO VALDIVIA</t>
  </si>
  <si>
    <t>LEONEL</t>
  </si>
  <si>
    <t>POMA TORRES</t>
  </si>
  <si>
    <t>San Miguel</t>
  </si>
  <si>
    <t xml:space="preserve">MANUEL VICENTE </t>
  </si>
  <si>
    <t>PORTILLO ALVAREZ</t>
  </si>
  <si>
    <t xml:space="preserve">JORGE LUIS </t>
  </si>
  <si>
    <t>RAEZ LEON</t>
  </si>
  <si>
    <t>JOSE WAGNER</t>
  </si>
  <si>
    <t>RAMIREZ WONG</t>
  </si>
  <si>
    <t xml:space="preserve">LUISA VERONIKA MARGARET  </t>
  </si>
  <si>
    <t>RAMOS MIRAVAL</t>
  </si>
  <si>
    <t>LUCY AMPARO</t>
  </si>
  <si>
    <t>REVOLLE ROBLES</t>
  </si>
  <si>
    <t>LUIS ENRIQUE</t>
  </si>
  <si>
    <t>RIVERA MEDINA</t>
  </si>
  <si>
    <t>FLOR DE MARIA</t>
  </si>
  <si>
    <t>ROBLES BARZOLA</t>
  </si>
  <si>
    <t xml:space="preserve">JOHAN ARTURO </t>
  </si>
  <si>
    <t>RODRIGUEZ ASTOCONDOR</t>
  </si>
  <si>
    <t xml:space="preserve"> JACKELINE</t>
  </si>
  <si>
    <t>RODRIGUEZ LOZANO</t>
  </si>
  <si>
    <t>FERNANDO</t>
  </si>
  <si>
    <t>RODRIGUEZ PIAZZE</t>
  </si>
  <si>
    <t>LIDIA PATRICIA</t>
  </si>
  <si>
    <t>ROMAN VARGAS</t>
  </si>
  <si>
    <t>GRACIELA EMILIA</t>
  </si>
  <si>
    <t>RUELAS FIGUEROA</t>
  </si>
  <si>
    <t>ELOY ENRIQUE</t>
  </si>
  <si>
    <t>SALAZAR VENTURA</t>
  </si>
  <si>
    <t>SALVATIERRA FLORES</t>
  </si>
  <si>
    <t>PAOLA</t>
  </si>
  <si>
    <t>SAMALVIDES CUBA</t>
  </si>
  <si>
    <t>SABINA</t>
  </si>
  <si>
    <t>SANCHEZ BARRUETO</t>
  </si>
  <si>
    <t>JORGE JESUS</t>
  </si>
  <si>
    <t>SANCHEZ VERGARAY</t>
  </si>
  <si>
    <t>LISSET</t>
  </si>
  <si>
    <t>SEAS RAMOS</t>
  </si>
  <si>
    <t>HECTOR IGNACIO</t>
  </si>
  <si>
    <t>SOLANO PEREYRA</t>
  </si>
  <si>
    <t>ROBERTO JOSUE</t>
  </si>
  <si>
    <t>SOLORZANO FUENTES</t>
  </si>
  <si>
    <t>Surco</t>
  </si>
  <si>
    <t xml:space="preserve">JESSICA </t>
  </si>
  <si>
    <t>SORIA MEDINA</t>
  </si>
  <si>
    <t xml:space="preserve">ROY DAVID </t>
  </si>
  <si>
    <t>SUYON ZAVALETA</t>
  </si>
  <si>
    <t xml:space="preserve">LI </t>
  </si>
  <si>
    <t>TAGLE ARROSPIDE</t>
  </si>
  <si>
    <t>CARLOS</t>
  </si>
  <si>
    <t>TERASHIMA IWASHITA</t>
  </si>
  <si>
    <t>ALEXIS</t>
  </si>
  <si>
    <t>TICONA CHAVEZ</t>
  </si>
  <si>
    <t>VALDIVIEZO FALCON</t>
  </si>
  <si>
    <t>JAVIER ANTONIO</t>
  </si>
  <si>
    <t>VALENCIA HUAMANI</t>
  </si>
  <si>
    <t>DIANA</t>
  </si>
  <si>
    <t>VARGAS CRUZ</t>
  </si>
  <si>
    <t>ILIANA</t>
  </si>
  <si>
    <t>VARGAS TORRES</t>
  </si>
  <si>
    <t>YETMANY</t>
  </si>
  <si>
    <t>VASQUEZ BECERRA</t>
  </si>
  <si>
    <t xml:space="preserve">JOSE </t>
  </si>
  <si>
    <t>VASQUEZ CUBAS</t>
  </si>
  <si>
    <t>YSABEL MARLENE</t>
  </si>
  <si>
    <t>VASQUEZ GIL</t>
  </si>
  <si>
    <t>CARMEN DOMENICA</t>
  </si>
  <si>
    <t>VEGA BAZALAR</t>
  </si>
  <si>
    <t>NATIVIDAD</t>
  </si>
  <si>
    <t>VELARDE MARCA</t>
  </si>
  <si>
    <t xml:space="preserve">CLAUDIA </t>
  </si>
  <si>
    <t>VICUÑA ZUÑIGA</t>
  </si>
  <si>
    <t>KATTY</t>
  </si>
  <si>
    <t>VILLANUEVA GUZMAN</t>
  </si>
  <si>
    <t>HUMBERTO RICARDO</t>
  </si>
  <si>
    <t>VILLARAN ITURRI</t>
  </si>
  <si>
    <t>JOSE</t>
  </si>
  <si>
    <t>VILLENA VIZCARRA</t>
  </si>
  <si>
    <t>OMAR</t>
  </si>
  <si>
    <t>ZAVALA BANDAN</t>
  </si>
  <si>
    <t>JORGE</t>
  </si>
  <si>
    <t>ZUMAETA VILLENA</t>
  </si>
  <si>
    <t>Título</t>
  </si>
  <si>
    <t>Estado</t>
  </si>
  <si>
    <t>N.S</t>
  </si>
  <si>
    <t>Ejercicio 1</t>
  </si>
  <si>
    <t>Ejercicio 2</t>
  </si>
  <si>
    <t>Ejercicio 3</t>
  </si>
  <si>
    <t>Ejercicio 4</t>
  </si>
  <si>
    <t>Vendedor</t>
  </si>
  <si>
    <t>enero</t>
  </si>
  <si>
    <t>febrero</t>
  </si>
  <si>
    <t>marzo</t>
  </si>
  <si>
    <t>Promedio Ventas</t>
  </si>
  <si>
    <t>Arturo Soto Varas</t>
  </si>
  <si>
    <t>Benedictina Opazo Soto</t>
  </si>
  <si>
    <t>Daniela Palominos Ríos</t>
  </si>
  <si>
    <t>Edward Yañez Oses</t>
  </si>
  <si>
    <t>Elba Montecinos Díaz</t>
  </si>
  <si>
    <t>Gladys Pinochet Correa</t>
  </si>
  <si>
    <t>Jorge Marín Caracamo</t>
  </si>
  <si>
    <t>Victor Soto Allende</t>
  </si>
  <si>
    <t>Gratificación</t>
  </si>
  <si>
    <t>Juan</t>
  </si>
  <si>
    <t>CONSALUD</t>
  </si>
  <si>
    <t>María</t>
  </si>
  <si>
    <t>SANTA MARIA</t>
  </si>
  <si>
    <t>Angel</t>
  </si>
  <si>
    <t>FONASA</t>
  </si>
  <si>
    <t>Kiara</t>
  </si>
  <si>
    <t>Tiare</t>
  </si>
  <si>
    <t>Aurora</t>
  </si>
  <si>
    <t>Darian</t>
  </si>
  <si>
    <t>Inti</t>
  </si>
  <si>
    <t>Aylen</t>
  </si>
  <si>
    <t>Nicolle</t>
  </si>
  <si>
    <t>Victoria</t>
  </si>
  <si>
    <t>Empleado</t>
  </si>
  <si>
    <t>Isapre</t>
  </si>
  <si>
    <t>Descuento</t>
  </si>
  <si>
    <t>RED SALUDABLE</t>
  </si>
  <si>
    <t>Cliente</t>
  </si>
  <si>
    <t>Fecha Venta</t>
  </si>
  <si>
    <t>País Destinatario</t>
  </si>
  <si>
    <t>Ciudad Destinatario</t>
  </si>
  <si>
    <t>Categoría Producto</t>
  </si>
  <si>
    <t>Nombre Producto</t>
  </si>
  <si>
    <t>Precio Unidad</t>
  </si>
  <si>
    <t>Cantidad</t>
  </si>
  <si>
    <t>Importe</t>
  </si>
  <si>
    <t>Forma de Pago</t>
  </si>
  <si>
    <t>Que Delícia</t>
  </si>
  <si>
    <t>Argentina</t>
  </si>
  <si>
    <t>Córdova</t>
  </si>
  <si>
    <t>Condimentos</t>
  </si>
  <si>
    <t>Salsa de pimiento picante de Luisiana</t>
  </si>
  <si>
    <t>Crédito</t>
  </si>
  <si>
    <t>Brasil</t>
  </si>
  <si>
    <t>Río de Janeiro</t>
  </si>
  <si>
    <t>Bebidas</t>
  </si>
  <si>
    <t>Cerveza Outback</t>
  </si>
  <si>
    <t>Wilman Kala</t>
  </si>
  <si>
    <t>Repostería</t>
  </si>
  <si>
    <t>Chocolate blanco</t>
  </si>
  <si>
    <t>QUICK-Stop</t>
  </si>
  <si>
    <t>Buenos Aires</t>
  </si>
  <si>
    <t>Regaliz</t>
  </si>
  <si>
    <t>Island Trading</t>
  </si>
  <si>
    <t>Licor verde Chartreuse</t>
  </si>
  <si>
    <t>Lácteos</t>
  </si>
  <si>
    <t>Queso gorgonzola Telino</t>
  </si>
  <si>
    <t>Resende</t>
  </si>
  <si>
    <t>Carnes</t>
  </si>
  <si>
    <t>Empanada de carne</t>
  </si>
  <si>
    <t>Salsa verde original Frankfurter</t>
  </si>
  <si>
    <t>Cerveza negra Steeleye</t>
  </si>
  <si>
    <t>Bollos de Sir Rodney's</t>
  </si>
  <si>
    <t>España</t>
  </si>
  <si>
    <t>Madrid</t>
  </si>
  <si>
    <t>Refresco Guaraná Fantástica</t>
  </si>
  <si>
    <t>Contado</t>
  </si>
  <si>
    <t>Pastas de té de chocolate</t>
  </si>
  <si>
    <t>Queso Cabrales</t>
  </si>
  <si>
    <t>Paté chino</t>
  </si>
  <si>
    <t>Cerveza Sasquatch</t>
  </si>
  <si>
    <t>Postre de merengue Pavlova</t>
  </si>
  <si>
    <t>Reino Unido</t>
  </si>
  <si>
    <t>London</t>
  </si>
  <si>
    <t>Sirope de regaliz</t>
  </si>
  <si>
    <t>Azúcar negra Malacca</t>
  </si>
  <si>
    <t>Sirope de arce</t>
  </si>
  <si>
    <t>Sao Paulo</t>
  </si>
  <si>
    <t>Salchicha Thüringer</t>
  </si>
  <si>
    <t>Mezcla Gumbo del chef Anton</t>
  </si>
  <si>
    <t>Mermelada de Sir Rodney's</t>
  </si>
  <si>
    <t>Sevilla</t>
  </si>
  <si>
    <t>Barras de pan de Escocia</t>
  </si>
  <si>
    <t>Empanada de cerdo</t>
  </si>
  <si>
    <t>Cowes</t>
  </si>
  <si>
    <t>Licor Cloudberry</t>
  </si>
  <si>
    <t>Cerveza Klosterbier Rhönbräu</t>
  </si>
  <si>
    <t>Especias Cajun del chef Anton</t>
  </si>
  <si>
    <t>Crema de chocolate y nueces NuNuCa</t>
  </si>
  <si>
    <t>Colchester</t>
  </si>
  <si>
    <t>Camembert Pierrot</t>
  </si>
  <si>
    <t>Queso Gudbrandsdals</t>
  </si>
  <si>
    <t>Crema de queso Fløtemys</t>
  </si>
  <si>
    <t>Barcelona</t>
  </si>
  <si>
    <t>Vino Côte de Blaye</t>
  </si>
  <si>
    <t>Queso Mozzarella Giovanni</t>
  </si>
  <si>
    <t>Sandwich de vegetales</t>
  </si>
  <si>
    <t>Queso de cabra</t>
  </si>
  <si>
    <t>Ositos de goma Gumbär</t>
  </si>
  <si>
    <t>Campinas</t>
  </si>
  <si>
    <t>Raclet de queso Courdavault</t>
  </si>
  <si>
    <t>Cerveza tibetana Barley</t>
  </si>
  <si>
    <t>Chocolate holandés</t>
  </si>
  <si>
    <t>Galletas Zaanse</t>
  </si>
  <si>
    <t>Cordero Alice Springs</t>
  </si>
  <si>
    <t>Especias picantes de Luisiana</t>
  </si>
  <si>
    <t>Queso Mascarpone Fabioli</t>
  </si>
  <si>
    <t>Tarta de azúcar</t>
  </si>
  <si>
    <t>Café de Malasia</t>
  </si>
  <si>
    <t>Salsa de arándanos Northwoods</t>
  </si>
  <si>
    <t>Mermelada de grosellas de la abuela</t>
  </si>
  <si>
    <t>Té Dharamsala</t>
  </si>
  <si>
    <t>Buey Mishi Kobe</t>
  </si>
  <si>
    <t>Cerveza Laughing Lumberjack</t>
  </si>
  <si>
    <t>Queso Manchego La Pastora</t>
  </si>
  <si>
    <t>Función Y</t>
  </si>
  <si>
    <t>Función O</t>
  </si>
  <si>
    <t>Nº Pedido</t>
  </si>
  <si>
    <t>Fecha</t>
  </si>
  <si>
    <t>Mes</t>
  </si>
  <si>
    <t>Código</t>
  </si>
  <si>
    <t>Artículo</t>
  </si>
  <si>
    <t>Unidad</t>
  </si>
  <si>
    <t>Precio Unitario</t>
  </si>
  <si>
    <t>Comisión</t>
  </si>
  <si>
    <t>Piero</t>
  </si>
  <si>
    <t>P2-001</t>
  </si>
  <si>
    <t>Post-it 5X8</t>
  </si>
  <si>
    <t>Bolsa x 10</t>
  </si>
  <si>
    <t>P1-001</t>
  </si>
  <si>
    <t>Post-it 5X5</t>
  </si>
  <si>
    <t>D1-001</t>
  </si>
  <si>
    <t>CD-R Sony 700 MB</t>
  </si>
  <si>
    <t>Caja x 10</t>
  </si>
  <si>
    <t>L1-001</t>
  </si>
  <si>
    <t>Lápiz Nº 2 Faber Castel</t>
  </si>
  <si>
    <t>Caja x 12</t>
  </si>
  <si>
    <t>P3-001</t>
  </si>
  <si>
    <t>Post-it 3X3</t>
  </si>
  <si>
    <t>S1-001</t>
  </si>
  <si>
    <t>Sobre Manila A4</t>
  </si>
  <si>
    <t>Ciento</t>
  </si>
  <si>
    <t>Fabián</t>
  </si>
  <si>
    <t>Josué</t>
  </si>
  <si>
    <t>Elías</t>
  </si>
  <si>
    <t>Miraflores</t>
  </si>
  <si>
    <t>Alberto</t>
  </si>
  <si>
    <t>Daniel</t>
  </si>
  <si>
    <t>GFD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</si>
</sst>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4" formatCode="_-&quot;S/&quot;* #,##0.00_-;\-&quot;S/&quot;* #,##0.00_-;_-&quot;S/&quot;* &quot;-&quot;??_-;_-@_-"/>
    <numFmt numFmtId="164" formatCode="_ * #,##0.00_ ;_ * \-#,##0.00_ ;_ * &quot;-&quot;??_ ;_ @_ "/>
    <numFmt numFmtId="165" formatCode="_(* #,##0_);_(* \(#,##0\);_(* &quot;-&quot;_);_(@_)"/>
    <numFmt numFmtId="166" formatCode="_(* #,##0.00_);_(* \(#,##0.00\);_(* &quot;-&quot;??_);_(@_)"/>
    <numFmt numFmtId="167" formatCode="0.0%"/>
    <numFmt numFmtId="168" formatCode="_-&quot;$&quot;* #,##0_-;\-&quot;$&quot;* #,##0_-;_-&quot;$&quot;* &quot;-&quot;??_-;_-@_-"/>
    <numFmt numFmtId="169" formatCode="_(* #,##0_);_(* \(#,##0\);_(* &quot;-&quot;??_);_(@_)"/>
    <numFmt numFmtId="170" formatCode="mmmm\ d\,\ yyyy"/>
    <numFmt numFmtId="171" formatCode="&quot;$&quot;#,##0.00"/>
    <numFmt numFmtId="172" formatCode="&quot;$&quot;#,##0_);[Red]\(&quot;$&quot;#,##0\)"/>
    <numFmt numFmtId="173" formatCode="[$€]\ #,##0"/>
    <numFmt numFmtId="174" formatCode="_ &quot;$&quot;\ * #,##0_ ;_ &quot;$&quot;\ * \-#,##0_ ;_ &quot;$&quot;\ * &quot;-&quot;_ ;_ @_ "/>
    <numFmt numFmtId="175" formatCode="_(&quot;Ch$&quot;* #,##0.00_);_(&quot;Ch$&quot;* \(#,##0.00\);_(&quot;Ch$&quot;* &quot;-&quot;??_);_(@_)"/>
    <numFmt numFmtId="176" formatCode="_-&quot;$&quot;\ * #,##0.00_-;\-&quot;$&quot;\ * #,##0.00_-;_-&quot;$&quot;\ * &quot;-&quot;??_-;_-@_-"/>
    <numFmt numFmtId="177" formatCode="_-* #,##0\ _p_t_a_-;\-* #,##0\ _p_t_a_-;_-* &quot;-&quot;\ _p_t_a_-;_-@_-"/>
    <numFmt numFmtId="178" formatCode="_ &quot;$&quot;\ * #,##0.00_ ;_ &quot;$&quot;\ * \-#,##0.00_ ;_ &quot;$&quot;\ * &quot;-&quot;??_ ;_ @_ "/>
    <numFmt numFmtId="179" formatCode="_-[$€-2]\ * #,##0.00_-;\-[$€-2]\ * #,##0.00_-;_-[$€-2]\ * &quot;-&quot;??_-;_-@_-"/>
    <numFmt numFmtId="180" formatCode="_-&quot;$&quot;* #,##0_-;\-&quot;$&quot;* #,##0_-;_-&quot;$&quot;* &quot;-&quot;_-;_-@_-"/>
    <numFmt numFmtId="181" formatCode="&quot;$&quot;\ #,##0;[Red]\-&quot;$&quot;\ #,##0"/>
    <numFmt numFmtId="182" formatCode="_-[$$-340A]\ * #,##0_-;\-[$$-340A]\ * #,##0_-;_-[$$-340A]\ * &quot;-&quot;_-;_-@_-"/>
    <numFmt numFmtId="183" formatCode="_ [$S/.-280A]\ * #,##0_ ;_ [$S/.-280A]\ * \-#,##0_ ;_ [$S/.-280A]\ * &quot;-&quot;??_ ;_ @_ "/>
    <numFmt numFmtId="184" formatCode="mmmm"/>
  </numFmts>
  <fonts count="4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name val="Albertus Medium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MS Sans Serif"/>
      <family val="2"/>
    </font>
    <font>
      <sz val="9"/>
      <name val="Tahoma"/>
      <family val="2"/>
    </font>
    <font>
      <sz val="10"/>
      <color indexed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5" fillId="3" borderId="0" applyNumberFormat="0" applyBorder="0" applyAlignment="0" applyProtection="0"/>
    <xf numFmtId="170" fontId="21" fillId="0" borderId="0" applyFill="0" applyBorder="0" applyAlignment="0"/>
    <xf numFmtId="167" fontId="2" fillId="0" borderId="0" applyFill="0" applyBorder="0" applyAlignment="0"/>
    <xf numFmtId="171" fontId="2" fillId="0" borderId="0" applyFill="0" applyBorder="0" applyAlignment="0"/>
    <xf numFmtId="0" fontId="9" fillId="20" borderId="1" applyNumberFormat="0" applyAlignment="0" applyProtection="0"/>
    <xf numFmtId="0" fontId="10" fillId="21" borderId="2" applyNumberFormat="0" applyAlignment="0" applyProtection="0"/>
    <xf numFmtId="38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5" fontId="4" fillId="22" borderId="4"/>
    <xf numFmtId="170" fontId="21" fillId="0" borderId="0" applyFill="0" applyBorder="0" applyAlignment="0"/>
    <xf numFmtId="17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4" fontId="2" fillId="0" borderId="0" applyFill="0" applyBorder="0" applyProtection="0">
      <alignment horizontal="center" vertical="center"/>
    </xf>
    <xf numFmtId="0" fontId="8" fillId="4" borderId="0" applyNumberFormat="0" applyBorder="0" applyAlignment="0" applyProtection="0"/>
    <xf numFmtId="38" fontId="23" fillId="22" borderId="0" applyNumberFormat="0" applyBorder="0" applyAlignment="0" applyProtection="0"/>
    <xf numFmtId="0" fontId="24" fillId="0" borderId="6" applyNumberFormat="0" applyAlignment="0" applyProtection="0">
      <alignment horizontal="left" vertical="center"/>
    </xf>
    <xf numFmtId="0" fontId="24" fillId="0" borderId="7">
      <alignment horizontal="left" vertical="center"/>
    </xf>
    <xf numFmtId="0" fontId="25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20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" fillId="7" borderId="1" applyNumberFormat="0" applyAlignment="0" applyProtection="0"/>
    <xf numFmtId="10" fontId="23" fillId="23" borderId="10" applyNumberFormat="0" applyBorder="0" applyAlignment="0" applyProtection="0"/>
    <xf numFmtId="170" fontId="21" fillId="0" borderId="0" applyFill="0" applyBorder="0" applyAlignment="0"/>
    <xf numFmtId="0" fontId="11" fillId="0" borderId="3" applyNumberFormat="0" applyFill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6" fillId="0" borderId="0"/>
    <xf numFmtId="0" fontId="36" fillId="0" borderId="0"/>
    <xf numFmtId="0" fontId="2" fillId="0" borderId="0"/>
    <xf numFmtId="0" fontId="1" fillId="24" borderId="11" applyNumberFormat="0" applyFont="0" applyAlignment="0" applyProtection="0"/>
    <xf numFmtId="0" fontId="16" fillId="20" borderId="12" applyNumberFormat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Protection="0">
      <alignment horizontal="right"/>
    </xf>
    <xf numFmtId="170" fontId="21" fillId="0" borderId="0" applyFill="0" applyBorder="0" applyAlignment="0"/>
    <xf numFmtId="49" fontId="29" fillId="0" borderId="0" applyFill="0" applyBorder="0" applyAlignment="0"/>
    <xf numFmtId="170" fontId="21" fillId="0" borderId="0" applyFill="0" applyBorder="0" applyAlignment="0"/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41" fillId="0" borderId="0" applyFont="0" applyFill="0" applyBorder="0" applyAlignment="0" applyProtection="0"/>
  </cellStyleXfs>
  <cellXfs count="117">
    <xf numFmtId="0" fontId="0" fillId="0" borderId="0" xfId="0"/>
    <xf numFmtId="0" fontId="0" fillId="0" borderId="10" xfId="0" applyBorder="1"/>
    <xf numFmtId="0" fontId="4" fillId="0" borderId="0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15" xfId="0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10" xfId="0" applyBorder="1" applyAlignment="1">
      <alignment horizontal="left"/>
    </xf>
    <xf numFmtId="0" fontId="4" fillId="25" borderId="10" xfId="0" applyFont="1" applyFill="1" applyBorder="1" applyAlignment="1">
      <alignment horizontal="left"/>
    </xf>
    <xf numFmtId="0" fontId="5" fillId="0" borderId="0" xfId="0" quotePrefix="1" applyFont="1"/>
    <xf numFmtId="0" fontId="4" fillId="0" borderId="0" xfId="0" applyFont="1" applyFill="1" applyBorder="1" applyAlignment="1">
      <alignment horizontal="center" vertical="center"/>
    </xf>
    <xf numFmtId="165" fontId="4" fillId="25" borderId="20" xfId="0" applyNumberFormat="1" applyFont="1" applyFill="1" applyBorder="1" applyAlignment="1">
      <alignment horizontal="center"/>
    </xf>
    <xf numFmtId="0" fontId="4" fillId="25" borderId="26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2" fillId="26" borderId="10" xfId="121" applyFill="1" applyBorder="1" applyAlignment="1">
      <alignment vertical="top" wrapText="1"/>
    </xf>
    <xf numFmtId="9" fontId="2" fillId="26" borderId="10" xfId="121" applyNumberFormat="1" applyFill="1" applyBorder="1" applyAlignment="1">
      <alignment vertical="top" wrapText="1"/>
    </xf>
    <xf numFmtId="0" fontId="30" fillId="27" borderId="28" xfId="121" applyFont="1" applyFill="1" applyBorder="1" applyAlignment="1">
      <alignment horizontal="center" vertical="center" wrapText="1"/>
    </xf>
    <xf numFmtId="0" fontId="30" fillId="27" borderId="29" xfId="121" applyFont="1" applyFill="1" applyBorder="1" applyAlignment="1">
      <alignment horizontal="center" vertical="center" wrapText="1"/>
    </xf>
    <xf numFmtId="0" fontId="30" fillId="27" borderId="31" xfId="121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28" borderId="17" xfId="48" applyFont="1" applyFill="1" applyBorder="1" applyAlignment="1">
      <alignment horizontal="center"/>
    </xf>
    <xf numFmtId="0" fontId="31" fillId="28" borderId="17" xfId="121" applyFont="1" applyFill="1" applyBorder="1" applyAlignment="1">
      <alignment horizontal="center" vertical="center" wrapText="1"/>
    </xf>
    <xf numFmtId="0" fontId="31" fillId="28" borderId="17" xfId="0" applyFont="1" applyFill="1" applyBorder="1" applyAlignment="1">
      <alignment horizontal="center"/>
    </xf>
    <xf numFmtId="0" fontId="31" fillId="28" borderId="17" xfId="121" applyFont="1" applyFill="1" applyBorder="1" applyAlignment="1">
      <alignment horizontal="left"/>
    </xf>
    <xf numFmtId="0" fontId="31" fillId="28" borderId="10" xfId="0" applyFont="1" applyFill="1" applyBorder="1"/>
    <xf numFmtId="183" fontId="37" fillId="0" borderId="10" xfId="0" applyNumberFormat="1" applyFont="1" applyBorder="1"/>
    <xf numFmtId="0" fontId="37" fillId="0" borderId="34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28" borderId="17" xfId="121" applyFont="1" applyFill="1" applyBorder="1"/>
    <xf numFmtId="0" fontId="37" fillId="0" borderId="35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28" borderId="10" xfId="121" applyFont="1" applyFill="1" applyBorder="1" applyAlignment="1">
      <alignment horizontal="center" vertical="center" wrapText="1"/>
    </xf>
    <xf numFmtId="0" fontId="31" fillId="28" borderId="10" xfId="121" applyFont="1" applyFill="1" applyBorder="1"/>
    <xf numFmtId="0" fontId="31" fillId="28" borderId="10" xfId="121" applyFont="1" applyFill="1" applyBorder="1" applyAlignment="1">
      <alignment horizontal="left"/>
    </xf>
    <xf numFmtId="0" fontId="31" fillId="28" borderId="10" xfId="121" applyFont="1" applyFill="1" applyBorder="1" applyAlignment="1">
      <alignment horizontal="center"/>
    </xf>
    <xf numFmtId="0" fontId="31" fillId="28" borderId="10" xfId="0" applyFont="1" applyFill="1" applyBorder="1" applyAlignment="1">
      <alignment horizontal="center"/>
    </xf>
    <xf numFmtId="0" fontId="31" fillId="28" borderId="10" xfId="48" applyFont="1" applyFill="1" applyBorder="1" applyAlignment="1">
      <alignment horizontal="left"/>
    </xf>
    <xf numFmtId="0" fontId="31" fillId="28" borderId="36" xfId="121" applyFont="1" applyFill="1" applyBorder="1" applyAlignment="1">
      <alignment horizontal="left"/>
    </xf>
    <xf numFmtId="0" fontId="31" fillId="28" borderId="10" xfId="0" applyFont="1" applyFill="1" applyBorder="1" applyAlignment="1">
      <alignment horizontal="left"/>
    </xf>
    <xf numFmtId="0" fontId="31" fillId="28" borderId="10" xfId="121" applyFont="1" applyFill="1" applyBorder="1" applyAlignment="1">
      <alignment horizontal="center" vertical="top"/>
    </xf>
    <xf numFmtId="0" fontId="31" fillId="28" borderId="30" xfId="0" applyFont="1" applyFill="1" applyBorder="1" applyAlignment="1">
      <alignment horizontal="center"/>
    </xf>
    <xf numFmtId="0" fontId="31" fillId="28" borderId="10" xfId="48" applyFont="1" applyFill="1" applyBorder="1"/>
    <xf numFmtId="0" fontId="37" fillId="28" borderId="35" xfId="0" applyFont="1" applyFill="1" applyBorder="1" applyAlignment="1">
      <alignment horizontal="center"/>
    </xf>
    <xf numFmtId="16" fontId="31" fillId="28" borderId="10" xfId="121" applyNumberFormat="1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31" fillId="0" borderId="10" xfId="0" applyFont="1" applyBorder="1"/>
    <xf numFmtId="0" fontId="31" fillId="28" borderId="37" xfId="0" applyFont="1" applyFill="1" applyBorder="1" applyAlignment="1">
      <alignment horizontal="left"/>
    </xf>
    <xf numFmtId="0" fontId="31" fillId="28" borderId="10" xfId="121" applyFont="1" applyFill="1" applyBorder="1" applyAlignment="1">
      <alignment vertical="top"/>
    </xf>
    <xf numFmtId="0" fontId="31" fillId="28" borderId="10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/>
    </xf>
    <xf numFmtId="0" fontId="31" fillId="28" borderId="17" xfId="48" applyFont="1" applyFill="1" applyBorder="1" applyAlignment="1">
      <alignment horizontal="left"/>
    </xf>
    <xf numFmtId="0" fontId="31" fillId="28" borderId="33" xfId="0" applyFont="1" applyFill="1" applyBorder="1" applyAlignment="1">
      <alignment horizontal="center"/>
    </xf>
    <xf numFmtId="0" fontId="31" fillId="28" borderId="17" xfId="121" applyFont="1" applyFill="1" applyBorder="1" applyAlignment="1">
      <alignment horizontal="center"/>
    </xf>
    <xf numFmtId="0" fontId="37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1" fillId="28" borderId="38" xfId="0" applyFont="1" applyFill="1" applyBorder="1" applyAlignment="1">
      <alignment horizontal="center"/>
    </xf>
    <xf numFmtId="0" fontId="30" fillId="27" borderId="10" xfId="12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29" borderId="25" xfId="0" applyFont="1" applyFill="1" applyBorder="1" applyAlignment="1">
      <alignment horizontal="center" vertical="center"/>
    </xf>
    <xf numFmtId="0" fontId="3" fillId="29" borderId="27" xfId="0" applyFont="1" applyFill="1" applyBorder="1" applyAlignment="1">
      <alignment horizontal="center" vertical="center"/>
    </xf>
    <xf numFmtId="0" fontId="3" fillId="29" borderId="13" xfId="0" applyFont="1" applyFill="1" applyBorder="1" applyAlignment="1">
      <alignment horizontal="center" vertical="center"/>
    </xf>
    <xf numFmtId="169" fontId="2" fillId="0" borderId="10" xfId="53" applyNumberFormat="1" applyFont="1" applyBorder="1" applyAlignment="1"/>
    <xf numFmtId="0" fontId="4" fillId="29" borderId="39" xfId="0" applyFont="1" applyFill="1" applyBorder="1" applyAlignment="1"/>
    <xf numFmtId="0" fontId="4" fillId="29" borderId="40" xfId="0" applyFont="1" applyFill="1" applyBorder="1" applyAlignment="1"/>
    <xf numFmtId="0" fontId="4" fillId="29" borderId="41" xfId="0" applyFont="1" applyFill="1" applyBorder="1" applyAlignment="1"/>
    <xf numFmtId="0" fontId="2" fillId="0" borderId="20" xfId="0" applyFont="1" applyFill="1" applyBorder="1" applyAlignment="1"/>
    <xf numFmtId="0" fontId="2" fillId="0" borderId="20" xfId="0" applyFont="1" applyFill="1" applyBorder="1" applyAlignment="1">
      <alignment vertical="center"/>
    </xf>
    <xf numFmtId="0" fontId="2" fillId="0" borderId="20" xfId="0" applyFont="1" applyBorder="1" applyAlignment="1"/>
    <xf numFmtId="0" fontId="2" fillId="0" borderId="22" xfId="0" applyFont="1" applyBorder="1" applyAlignment="1"/>
    <xf numFmtId="169" fontId="2" fillId="0" borderId="23" xfId="53" applyNumberFormat="1" applyFont="1" applyBorder="1" applyAlignment="1"/>
    <xf numFmtId="0" fontId="2" fillId="0" borderId="23" xfId="0" applyFont="1" applyBorder="1" applyAlignment="1">
      <alignment horizontal="center"/>
    </xf>
    <xf numFmtId="0" fontId="4" fillId="29" borderId="10" xfId="121" applyFont="1" applyFill="1" applyBorder="1" applyAlignment="1">
      <alignment horizontal="center" vertical="top" wrapText="1"/>
    </xf>
    <xf numFmtId="0" fontId="39" fillId="30" borderId="0" xfId="0" applyFont="1" applyFill="1"/>
    <xf numFmtId="0" fontId="40" fillId="30" borderId="0" xfId="0" applyFont="1" applyFill="1"/>
    <xf numFmtId="0" fontId="4" fillId="29" borderId="39" xfId="0" applyFont="1" applyFill="1" applyBorder="1"/>
    <xf numFmtId="0" fontId="4" fillId="29" borderId="40" xfId="0" applyFont="1" applyFill="1" applyBorder="1"/>
    <xf numFmtId="0" fontId="4" fillId="29" borderId="41" xfId="0" applyFont="1" applyFill="1" applyBorder="1"/>
    <xf numFmtId="0" fontId="0" fillId="0" borderId="20" xfId="0" applyBorder="1"/>
    <xf numFmtId="0" fontId="0" fillId="0" borderId="26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44" fontId="0" fillId="0" borderId="10" xfId="146" applyFont="1" applyBorder="1"/>
    <xf numFmtId="44" fontId="0" fillId="0" borderId="23" xfId="146" applyFont="1" applyBorder="1"/>
    <xf numFmtId="0" fontId="2" fillId="0" borderId="10" xfId="0" applyFont="1" applyBorder="1"/>
    <xf numFmtId="0" fontId="0" fillId="0" borderId="23" xfId="0" applyBorder="1"/>
    <xf numFmtId="0" fontId="4" fillId="29" borderId="0" xfId="0" applyFont="1" applyFill="1" applyAlignment="1">
      <alignment horizontal="center" vertical="center" wrapText="1"/>
    </xf>
    <xf numFmtId="166" fontId="0" fillId="0" borderId="0" xfId="53" applyFont="1"/>
    <xf numFmtId="0" fontId="39" fillId="31" borderId="0" xfId="0" applyFont="1" applyFill="1" applyAlignment="1">
      <alignment horizontal="center" vertical="center" wrapText="1"/>
    </xf>
    <xf numFmtId="0" fontId="39" fillId="32" borderId="0" xfId="0" applyFont="1" applyFill="1" applyAlignment="1">
      <alignment horizontal="center" vertical="center" wrapText="1"/>
    </xf>
    <xf numFmtId="0" fontId="0" fillId="33" borderId="0" xfId="0" applyFill="1"/>
    <xf numFmtId="0" fontId="0" fillId="34" borderId="0" xfId="0" applyFill="1"/>
    <xf numFmtId="0" fontId="4" fillId="29" borderId="0" xfId="0" applyFont="1" applyFill="1" applyAlignment="1">
      <alignment horizontal="center"/>
    </xf>
    <xf numFmtId="14" fontId="0" fillId="0" borderId="0" xfId="0" applyNumberFormat="1"/>
    <xf numFmtId="18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9" fontId="2" fillId="0" borderId="26" xfId="0" applyNumberFormat="1" applyFont="1" applyBorder="1" applyAlignment="1"/>
    <xf numFmtId="44" fontId="0" fillId="0" borderId="26" xfId="0" applyNumberFormat="1" applyBorder="1"/>
    <xf numFmtId="0" fontId="0" fillId="0" borderId="0" xfId="0" applyAlignment="1">
      <alignment horizontal="center"/>
    </xf>
  </cellXfs>
  <cellStyles count="1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 Currency (0)" xfId="26"/>
    <cellStyle name="Calc Percent (0)" xfId="27"/>
    <cellStyle name="Calc Percent (1)" xfId="28"/>
    <cellStyle name="Calculation" xfId="29"/>
    <cellStyle name="Check Cell" xfId="30"/>
    <cellStyle name="Comma [0]" xfId="31"/>
    <cellStyle name="Currency [0]" xfId="32"/>
    <cellStyle name="Date" xfId="33"/>
    <cellStyle name="Enter Currency (0)" xfId="34"/>
    <cellStyle name="Euro" xfId="35"/>
    <cellStyle name="Explanatory Text" xfId="36"/>
    <cellStyle name="Fecha" xfId="37"/>
    <cellStyle name="Good" xfId="38"/>
    <cellStyle name="Grey" xfId="39"/>
    <cellStyle name="Header1" xfId="40"/>
    <cellStyle name="Header2" xfId="41"/>
    <cellStyle name="Heading" xfId="42"/>
    <cellStyle name="Heading 1" xfId="43"/>
    <cellStyle name="Heading 2" xfId="44"/>
    <cellStyle name="Heading 3" xfId="45"/>
    <cellStyle name="Heading 4" xfId="46"/>
    <cellStyle name="Heading_Excel_Int_Clase_2" xfId="47"/>
    <cellStyle name="Hipervínculo" xfId="48" builtinId="8"/>
    <cellStyle name="Input" xfId="49"/>
    <cellStyle name="Input [yellow]" xfId="50"/>
    <cellStyle name="Link Currency (0)" xfId="51"/>
    <cellStyle name="Linked Cell" xfId="52"/>
    <cellStyle name="Millares" xfId="53" builtinId="3"/>
    <cellStyle name="Millares [0] 2" xfId="54"/>
    <cellStyle name="Millares [0] 3" xfId="55"/>
    <cellStyle name="Millares [0] 4" xfId="56"/>
    <cellStyle name="Millares 10" xfId="57"/>
    <cellStyle name="Millares 11" xfId="58"/>
    <cellStyle name="Millares 12" xfId="59"/>
    <cellStyle name="Millares 13" xfId="60"/>
    <cellStyle name="Millares 13 2" xfId="61"/>
    <cellStyle name="Millares 13_CLASE_2 AVANZADO" xfId="62"/>
    <cellStyle name="Millares 14" xfId="63"/>
    <cellStyle name="Millares 15" xfId="64"/>
    <cellStyle name="Millares 16" xfId="65"/>
    <cellStyle name="Millares 17" xfId="66"/>
    <cellStyle name="Millares 18" xfId="67"/>
    <cellStyle name="Millares 19" xfId="68"/>
    <cellStyle name="Millares 2" xfId="69"/>
    <cellStyle name="Millares 2 2" xfId="70"/>
    <cellStyle name="Millares 2_CLASE_2 AVANZADO" xfId="71"/>
    <cellStyle name="Millares 20" xfId="72"/>
    <cellStyle name="Millares 21" xfId="73"/>
    <cellStyle name="Millares 22" xfId="74"/>
    <cellStyle name="Millares 23" xfId="75"/>
    <cellStyle name="Millares 24" xfId="76"/>
    <cellStyle name="Millares 3" xfId="77"/>
    <cellStyle name="Millares 4" xfId="78"/>
    <cellStyle name="Millares 5" xfId="79"/>
    <cellStyle name="Millares 6" xfId="80"/>
    <cellStyle name="Millares 7" xfId="81"/>
    <cellStyle name="Millares 8" xfId="82"/>
    <cellStyle name="Millares 9" xfId="83"/>
    <cellStyle name="Moneda" xfId="146" builtinId="4"/>
    <cellStyle name="Moneda [0] 2" xfId="84"/>
    <cellStyle name="Moneda [0] 2 2" xfId="85"/>
    <cellStyle name="Moneda [0] 3" xfId="86"/>
    <cellStyle name="Moneda [0] 4" xfId="87"/>
    <cellStyle name="Moneda [0] 5" xfId="88"/>
    <cellStyle name="Moneda [0] 6" xfId="89"/>
    <cellStyle name="Moneda [0] 7" xfId="90"/>
    <cellStyle name="Moneda 10" xfId="91"/>
    <cellStyle name="Moneda 11" xfId="92"/>
    <cellStyle name="Moneda 12" xfId="93"/>
    <cellStyle name="Moneda 13" xfId="94"/>
    <cellStyle name="Moneda 14" xfId="95"/>
    <cellStyle name="Moneda 15" xfId="96"/>
    <cellStyle name="Moneda 16" xfId="97"/>
    <cellStyle name="Moneda 17" xfId="98"/>
    <cellStyle name="Moneda 18" xfId="99"/>
    <cellStyle name="Moneda 19" xfId="100"/>
    <cellStyle name="Moneda 2" xfId="101"/>
    <cellStyle name="Moneda 20" xfId="102"/>
    <cellStyle name="Moneda 21" xfId="103"/>
    <cellStyle name="Moneda 22" xfId="104"/>
    <cellStyle name="Moneda 23" xfId="105"/>
    <cellStyle name="Moneda 24" xfId="106"/>
    <cellStyle name="Moneda 25" xfId="107"/>
    <cellStyle name="Moneda 26" xfId="108"/>
    <cellStyle name="Moneda 27" xfId="109"/>
    <cellStyle name="Moneda 28" xfId="110"/>
    <cellStyle name="Moneda 3" xfId="111"/>
    <cellStyle name="Moneda 4" xfId="112"/>
    <cellStyle name="Moneda 5" xfId="113"/>
    <cellStyle name="Moneda 6" xfId="114"/>
    <cellStyle name="Moneda 7" xfId="115"/>
    <cellStyle name="Moneda 7 2" xfId="116"/>
    <cellStyle name="Moneda 7_clase_4_fonasa" xfId="117"/>
    <cellStyle name="Moneda 8" xfId="118"/>
    <cellStyle name="Moneda 9" xfId="119"/>
    <cellStyle name="Normal" xfId="0" builtinId="0"/>
    <cellStyle name="Normal - Style1" xfId="120"/>
    <cellStyle name="Normal 2" xfId="121"/>
    <cellStyle name="Normal 2 2" xfId="122"/>
    <cellStyle name="Normal 2_CLASE5" xfId="123"/>
    <cellStyle name="Normal 3" xfId="124"/>
    <cellStyle name="Normal 3 2" xfId="125"/>
    <cellStyle name="Normal 3_CLASE5" xfId="126"/>
    <cellStyle name="Normal 4" xfId="127"/>
    <cellStyle name="Normal 5" xfId="128"/>
    <cellStyle name="Normal 6" xfId="129"/>
    <cellStyle name="Note" xfId="130"/>
    <cellStyle name="Output" xfId="131"/>
    <cellStyle name="Percent [2]" xfId="132"/>
    <cellStyle name="Porcentaje 2" xfId="133"/>
    <cellStyle name="Porcentual 2" xfId="134"/>
    <cellStyle name="Porcentual 2 2" xfId="135"/>
    <cellStyle name="Porcentual 3" xfId="136"/>
    <cellStyle name="Porcentual 4" xfId="137"/>
    <cellStyle name="Porcentual 5" xfId="138"/>
    <cellStyle name="Porcentual 6" xfId="139"/>
    <cellStyle name="Porcentual_Ejercicio trabajo en clases MJ 530-830" xfId="140"/>
    <cellStyle name="PrePop Currency (0)" xfId="141"/>
    <cellStyle name="Text Indent A" xfId="142"/>
    <cellStyle name="Text Indent B" xfId="143"/>
    <cellStyle name="Title" xfId="144"/>
    <cellStyle name="Warning Text" xfId="1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6</xdr:row>
      <xdr:rowOff>104775</xdr:rowOff>
    </xdr:from>
    <xdr:to>
      <xdr:col>7</xdr:col>
      <xdr:colOff>857250</xdr:colOff>
      <xdr:row>11</xdr:row>
      <xdr:rowOff>76200</xdr:rowOff>
    </xdr:to>
    <xdr:sp macro="" textlink="">
      <xdr:nvSpPr>
        <xdr:cNvPr id="2" name="1 CuadroTexto"/>
        <xdr:cNvSpPr txBox="1"/>
      </xdr:nvSpPr>
      <xdr:spPr>
        <a:xfrm>
          <a:off x="3076575" y="1123950"/>
          <a:ext cx="2552700" cy="7810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100"/>
            <a:t>Si COD es 1 el estado es ACTIVO</a:t>
          </a:r>
        </a:p>
        <a:p>
          <a:endParaRPr lang="es-PE" sz="1100"/>
        </a:p>
        <a:p>
          <a:r>
            <a:rPr lang="es-PE" sz="1100"/>
            <a:t>Si COD</a:t>
          </a:r>
          <a:r>
            <a:rPr lang="es-PE" sz="1100" baseline="0"/>
            <a:t> es 0 el estado es BAJA</a:t>
          </a:r>
          <a:endParaRPr lang="es-PE" sz="1100"/>
        </a:p>
      </xdr:txBody>
    </xdr:sp>
    <xdr:clientData/>
  </xdr:twoCellAnchor>
  <xdr:twoCellAnchor>
    <xdr:from>
      <xdr:col>7</xdr:col>
      <xdr:colOff>361950</xdr:colOff>
      <xdr:row>17</xdr:row>
      <xdr:rowOff>0</xdr:rowOff>
    </xdr:from>
    <xdr:to>
      <xdr:col>11</xdr:col>
      <xdr:colOff>57150</xdr:colOff>
      <xdr:row>20</xdr:row>
      <xdr:rowOff>114300</xdr:rowOff>
    </xdr:to>
    <xdr:sp macro="" textlink="">
      <xdr:nvSpPr>
        <xdr:cNvPr id="3" name="2 CuadroTexto"/>
        <xdr:cNvSpPr txBox="1"/>
      </xdr:nvSpPr>
      <xdr:spPr>
        <a:xfrm>
          <a:off x="5133975" y="3324225"/>
          <a:ext cx="2552700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100"/>
            <a:t>Si</a:t>
          </a:r>
          <a:r>
            <a:rPr lang="es-PE" sz="1100" baseline="0"/>
            <a:t> Suma es menor o igual a 100 es NO APTO, de lo contrario es APTO</a:t>
          </a:r>
          <a:endParaRPr lang="es-PE" sz="1100"/>
        </a:p>
      </xdr:txBody>
    </xdr:sp>
    <xdr:clientData/>
  </xdr:twoCellAnchor>
  <xdr:twoCellAnchor>
    <xdr:from>
      <xdr:col>5</xdr:col>
      <xdr:colOff>542925</xdr:colOff>
      <xdr:row>31</xdr:row>
      <xdr:rowOff>28575</xdr:rowOff>
    </xdr:from>
    <xdr:to>
      <xdr:col>9</xdr:col>
      <xdr:colOff>0</xdr:colOff>
      <xdr:row>34</xdr:row>
      <xdr:rowOff>152400</xdr:rowOff>
    </xdr:to>
    <xdr:sp macro="" textlink="">
      <xdr:nvSpPr>
        <xdr:cNvPr id="5" name="2 CuadroTexto"/>
        <xdr:cNvSpPr txBox="1"/>
      </xdr:nvSpPr>
      <xdr:spPr>
        <a:xfrm>
          <a:off x="4457700" y="5133975"/>
          <a:ext cx="2552700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100"/>
            <a:t>Si</a:t>
          </a:r>
          <a:r>
            <a:rPr lang="es-PE" sz="1100" baseline="0"/>
            <a:t>  el Depto. es A la gratificación es 25% del sueldo, si es B es solo 20% del sueldo.</a:t>
          </a:r>
          <a:endParaRPr lang="es-PE" sz="1100"/>
        </a:p>
      </xdr:txBody>
    </xdr:sp>
    <xdr:clientData/>
  </xdr:twoCellAnchor>
  <xdr:twoCellAnchor>
    <xdr:from>
      <xdr:col>5</xdr:col>
      <xdr:colOff>409574</xdr:colOff>
      <xdr:row>44</xdr:row>
      <xdr:rowOff>9525</xdr:rowOff>
    </xdr:from>
    <xdr:to>
      <xdr:col>9</xdr:col>
      <xdr:colOff>276224</xdr:colOff>
      <xdr:row>47</xdr:row>
      <xdr:rowOff>133350</xdr:rowOff>
    </xdr:to>
    <xdr:sp macro="" textlink="">
      <xdr:nvSpPr>
        <xdr:cNvPr id="6" name="2 CuadroTexto"/>
        <xdr:cNvSpPr txBox="1"/>
      </xdr:nvSpPr>
      <xdr:spPr>
        <a:xfrm>
          <a:off x="4486274" y="7229475"/>
          <a:ext cx="2962275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 el rendimiento es &gt;= 70% debe aparecer: "Se atiende"</a:t>
          </a:r>
          <a:endParaRPr lang="en-US">
            <a:effectLst/>
          </a:endParaRPr>
        </a:p>
        <a:p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 contrario debe aparecer "No se atiende"</a:t>
          </a:r>
          <a:endParaRPr lang="en-US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66676</xdr:rowOff>
    </xdr:from>
    <xdr:to>
      <xdr:col>11</xdr:col>
      <xdr:colOff>1943100</xdr:colOff>
      <xdr:row>9</xdr:row>
      <xdr:rowOff>47625</xdr:rowOff>
    </xdr:to>
    <xdr:sp macro="" textlink="">
      <xdr:nvSpPr>
        <xdr:cNvPr id="2" name="CuadroTexto 1"/>
        <xdr:cNvSpPr txBox="1"/>
      </xdr:nvSpPr>
      <xdr:spPr>
        <a:xfrm>
          <a:off x="114300" y="66676"/>
          <a:ext cx="10285639" cy="145052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>
              <a:solidFill>
                <a:schemeClr val="bg1"/>
              </a:solidFill>
            </a:rPr>
            <a:t>Usando la función SI, completa las columnas que están en blanco, según los siguientes criterios:</a:t>
          </a:r>
        </a:p>
        <a:p>
          <a:r>
            <a:rPr lang="es-PE" sz="1400" b="1">
              <a:solidFill>
                <a:schemeClr val="bg1"/>
              </a:solidFill>
            </a:rPr>
            <a:t>Sucursal: </a:t>
          </a:r>
          <a:r>
            <a:rPr lang="es-PE" sz="1400">
              <a:solidFill>
                <a:schemeClr val="bg1"/>
              </a:solidFill>
            </a:rPr>
            <a:t>Si el estado es Activo, debe aparecer La sucursal de la columna anterior.</a:t>
          </a:r>
          <a:r>
            <a:rPr lang="es-PE" sz="1400" baseline="0">
              <a:solidFill>
                <a:schemeClr val="bg1"/>
              </a:solidFill>
            </a:rPr>
            <a:t> Si está Inactivo debe aparecer la celda en blanco. Luego oculta la columna C.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Status: </a:t>
          </a:r>
          <a:r>
            <a:rPr lang="es-PE" sz="14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 el código es 1 el status es Alto, para cualquier otro código el status es Medio.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Título: </a:t>
          </a:r>
          <a:r>
            <a:rPr lang="es-PE" sz="14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 el sexo es M debe aparecer Señor, si el sexo es F debe aparecer Señora.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N.S: </a:t>
          </a:r>
          <a:r>
            <a:rPr lang="es-PE" sz="14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 el sueldo es menor o igual que 5,000 debe aparecer Bajo, de lo contrario Alto.</a:t>
          </a:r>
          <a:endParaRPr lang="es-PE" sz="1400">
            <a:solidFill>
              <a:schemeClr val="bg1"/>
            </a:solidFill>
            <a:effectLst/>
          </a:endParaRPr>
        </a:p>
        <a:p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9</xdr:row>
      <xdr:rowOff>28575</xdr:rowOff>
    </xdr:from>
    <xdr:to>
      <xdr:col>8</xdr:col>
      <xdr:colOff>647700</xdr:colOff>
      <xdr:row>12</xdr:row>
      <xdr:rowOff>57150</xdr:rowOff>
    </xdr:to>
    <xdr:sp macro="" textlink="">
      <xdr:nvSpPr>
        <xdr:cNvPr id="2" name="CuadroTexto 1"/>
        <xdr:cNvSpPr txBox="1"/>
      </xdr:nvSpPr>
      <xdr:spPr>
        <a:xfrm>
          <a:off x="4314825" y="1495425"/>
          <a:ext cx="3590925" cy="5143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100"/>
            <a:t>Si el Cod es A, la categoría es Estable, si es B es Contratado y si es C es Auxiliar.</a:t>
          </a:r>
        </a:p>
      </xdr:txBody>
    </xdr:sp>
    <xdr:clientData/>
  </xdr:twoCellAnchor>
  <xdr:twoCellAnchor>
    <xdr:from>
      <xdr:col>7</xdr:col>
      <xdr:colOff>647700</xdr:colOff>
      <xdr:row>21</xdr:row>
      <xdr:rowOff>57151</xdr:rowOff>
    </xdr:from>
    <xdr:to>
      <xdr:col>12</xdr:col>
      <xdr:colOff>571500</xdr:colOff>
      <xdr:row>26</xdr:row>
      <xdr:rowOff>85726</xdr:rowOff>
    </xdr:to>
    <xdr:sp macro="" textlink="">
      <xdr:nvSpPr>
        <xdr:cNvPr id="4" name="CuadroTexto 3"/>
        <xdr:cNvSpPr txBox="1"/>
      </xdr:nvSpPr>
      <xdr:spPr>
        <a:xfrm>
          <a:off x="7143750" y="3486151"/>
          <a:ext cx="3733800" cy="8382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 el promedio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de ventas es mayor que S/ 500,000 la gratificación es 1%, si el promedio está entre S/ 500,000 y S/ 450,000 la gratificación es 2.5%, si es menos que S/ 450,000 la gratificación es 3.5%</a:t>
          </a:r>
          <a:endParaRPr lang="en-US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5</xdr:col>
      <xdr:colOff>904875</xdr:colOff>
      <xdr:row>37</xdr:row>
      <xdr:rowOff>152401</xdr:rowOff>
    </xdr:from>
    <xdr:to>
      <xdr:col>10</xdr:col>
      <xdr:colOff>390525</xdr:colOff>
      <xdr:row>41</xdr:row>
      <xdr:rowOff>0</xdr:rowOff>
    </xdr:to>
    <xdr:sp macro="" textlink="">
      <xdr:nvSpPr>
        <xdr:cNvPr id="6" name="CuadroTexto 5"/>
        <xdr:cNvSpPr txBox="1"/>
      </xdr:nvSpPr>
      <xdr:spPr>
        <a:xfrm>
          <a:off x="5953125" y="6191251"/>
          <a:ext cx="3733800" cy="495299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Consalud descuenta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el 12%, Santa María el 25%, Fonasa el 7% y Red Saludable 14%</a:t>
          </a:r>
          <a:endParaRPr lang="en-U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2</xdr:row>
      <xdr:rowOff>38100</xdr:rowOff>
    </xdr:from>
    <xdr:to>
      <xdr:col>19</xdr:col>
      <xdr:colOff>190500</xdr:colOff>
      <xdr:row>15</xdr:row>
      <xdr:rowOff>19050</xdr:rowOff>
    </xdr:to>
    <xdr:sp macro="" textlink="">
      <xdr:nvSpPr>
        <xdr:cNvPr id="2" name="CuadroTexto 1"/>
        <xdr:cNvSpPr txBox="1"/>
      </xdr:nvSpPr>
      <xdr:spPr>
        <a:xfrm>
          <a:off x="13554075" y="523875"/>
          <a:ext cx="4676775" cy="20859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 b="1"/>
            <a:t>En la columna K prueba la función Y:</a:t>
          </a:r>
        </a:p>
        <a:p>
          <a:r>
            <a:rPr lang="en-US" sz="1400"/>
            <a:t>Ciudad destinatario: Madrid</a:t>
          </a:r>
        </a:p>
        <a:p>
          <a:r>
            <a:rPr lang="en-US" sz="1400">
              <a:solidFill>
                <a:schemeClr val="bg1"/>
              </a:solidFill>
            </a:rPr>
            <a:t>Precio unidad:</a:t>
          </a:r>
          <a:r>
            <a:rPr lang="en-US" sz="1400" baseline="0">
              <a:solidFill>
                <a:schemeClr val="bg1"/>
              </a:solidFill>
            </a:rPr>
            <a:t> &lt;18</a:t>
          </a:r>
        </a:p>
        <a:p>
          <a:r>
            <a:rPr lang="en-US" sz="1400" baseline="0">
              <a:solidFill>
                <a:schemeClr val="bg1"/>
              </a:solidFill>
            </a:rPr>
            <a:t>Pago al contado</a:t>
          </a:r>
        </a:p>
        <a:p>
          <a:endParaRPr lang="en-US" sz="1400" baseline="0">
            <a:solidFill>
              <a:schemeClr val="bg1"/>
            </a:solidFill>
          </a:endParaRPr>
        </a:p>
        <a:p>
          <a:r>
            <a:rPr 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 la columna L prueba la función O:</a:t>
          </a:r>
        </a:p>
        <a:p>
          <a:r>
            <a:rPr 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Categoría producto: Bebidas o lácteos</a:t>
          </a:r>
        </a:p>
        <a:p>
          <a:r>
            <a:rPr 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Cantidad:</a:t>
          </a:r>
          <a:r>
            <a:rPr lang="en-US" sz="14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&gt;20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2</xdr:row>
      <xdr:rowOff>28575</xdr:rowOff>
    </xdr:from>
    <xdr:to>
      <xdr:col>18</xdr:col>
      <xdr:colOff>238125</xdr:colOff>
      <xdr:row>16</xdr:row>
      <xdr:rowOff>114300</xdr:rowOff>
    </xdr:to>
    <xdr:sp macro="" textlink="">
      <xdr:nvSpPr>
        <xdr:cNvPr id="2" name="CuadroTexto 1"/>
        <xdr:cNvSpPr txBox="1"/>
      </xdr:nvSpPr>
      <xdr:spPr>
        <a:xfrm>
          <a:off x="10210800" y="352425"/>
          <a:ext cx="3590925" cy="23526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 b="1"/>
            <a:t>En</a:t>
          </a:r>
          <a:r>
            <a:rPr lang="en-US" sz="1400" b="1" baseline="0"/>
            <a:t> el campo GFD (columna L):</a:t>
          </a:r>
        </a:p>
        <a:p>
          <a:r>
            <a:rPr lang="en-US" sz="1400" baseline="0"/>
            <a:t>Si el vendedor es Piero o Fabián y la cantidad vendida es &gt;=30, debe decir A; si la sucursal es Lima y las ventas son &gt;=300, debe decir B; todos los demás registros deben mostrar C</a:t>
          </a:r>
        </a:p>
        <a:p>
          <a:endParaRPr lang="en-US" sz="1400" baseline="0"/>
        </a:p>
        <a:p>
          <a:r>
            <a:rPr lang="en-US" sz="1400" b="1" baseline="0"/>
            <a:t>En el campo Comisión (columna M):</a:t>
          </a:r>
        </a:p>
        <a:p>
          <a:r>
            <a:rPr lang="en-US" sz="1400" baseline="0"/>
            <a:t>Si el mes es Enero, Febrero o Marzo y la sucursal es Surco, la comisión es 5% de las ventas, para todos los demás es 4%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9"/>
  <sheetViews>
    <sheetView topLeftCell="C41" zoomScale="200" zoomScaleNormal="200" workbookViewId="0">
      <selection activeCell="D46" sqref="D46:D49"/>
    </sheetView>
  </sheetViews>
  <sheetFormatPr baseColWidth="10" defaultRowHeight="12.75"/>
  <cols>
    <col min="2" max="3" width="13.28515625" customWidth="1"/>
    <col min="4" max="4" width="14.42578125" customWidth="1"/>
    <col min="5" max="5" width="12.28515625" customWidth="1"/>
    <col min="6" max="6" width="9.42578125" customWidth="1"/>
    <col min="7" max="7" width="15.28515625" bestFit="1" customWidth="1"/>
    <col min="8" max="8" width="14.28515625" customWidth="1"/>
    <col min="9" max="9" width="7.42578125" bestFit="1" customWidth="1"/>
    <col min="10" max="10" width="5.7109375" bestFit="1" customWidth="1"/>
    <col min="11" max="11" width="15.42578125" customWidth="1"/>
    <col min="12" max="13" width="9.140625" bestFit="1" customWidth="1"/>
    <col min="14" max="14" width="10.140625" bestFit="1" customWidth="1"/>
    <col min="15" max="15" width="5.140625" bestFit="1" customWidth="1"/>
  </cols>
  <sheetData>
    <row r="3" spans="1:7" ht="15.75">
      <c r="A3" s="28"/>
    </row>
    <row r="5" spans="1:7">
      <c r="B5" s="90" t="s">
        <v>414</v>
      </c>
      <c r="C5" s="91"/>
      <c r="D5" s="91"/>
    </row>
    <row r="6" spans="1:7" ht="13.5" thickBot="1"/>
    <row r="7" spans="1:7">
      <c r="B7" s="76" t="s">
        <v>22</v>
      </c>
      <c r="C7" s="76" t="s">
        <v>23</v>
      </c>
      <c r="D7" s="77" t="s">
        <v>21</v>
      </c>
    </row>
    <row r="8" spans="1:7">
      <c r="B8" s="21" t="s">
        <v>24</v>
      </c>
      <c r="C8" s="8">
        <v>0</v>
      </c>
      <c r="D8" s="22" t="str">
        <f>IF(C8=1,"Activo","Baja")</f>
        <v>Baja</v>
      </c>
    </row>
    <row r="9" spans="1:7">
      <c r="B9" s="21" t="s">
        <v>25</v>
      </c>
      <c r="C9" s="8">
        <v>1</v>
      </c>
      <c r="D9" s="22" t="str">
        <f t="shared" ref="D9:D12" si="0">IF(C9=1,"Activo","Baja")</f>
        <v>Activo</v>
      </c>
    </row>
    <row r="10" spans="1:7">
      <c r="B10" s="21" t="s">
        <v>26</v>
      </c>
      <c r="C10" s="8">
        <v>0</v>
      </c>
      <c r="D10" s="22" t="str">
        <f t="shared" si="0"/>
        <v>Baja</v>
      </c>
    </row>
    <row r="11" spans="1:7">
      <c r="B11" s="21" t="s">
        <v>27</v>
      </c>
      <c r="C11" s="8">
        <v>1</v>
      </c>
      <c r="D11" s="22" t="str">
        <f t="shared" si="0"/>
        <v>Activo</v>
      </c>
    </row>
    <row r="12" spans="1:7">
      <c r="B12" s="21" t="s">
        <v>28</v>
      </c>
      <c r="C12" s="8">
        <v>0</v>
      </c>
      <c r="D12" s="22" t="str">
        <f t="shared" si="0"/>
        <v>Baja</v>
      </c>
    </row>
    <row r="15" spans="1:7">
      <c r="A15" s="27"/>
    </row>
    <row r="16" spans="1:7">
      <c r="B16" s="90" t="s">
        <v>415</v>
      </c>
      <c r="C16" s="90"/>
      <c r="D16" s="90"/>
      <c r="E16" s="90"/>
      <c r="F16" s="90"/>
      <c r="G16" s="90"/>
    </row>
    <row r="17" spans="2:16" ht="13.5" thickBot="1"/>
    <row r="18" spans="2:16" ht="13.5" thickBot="1">
      <c r="B18" s="78" t="s">
        <v>0</v>
      </c>
      <c r="C18" s="78" t="s">
        <v>30</v>
      </c>
      <c r="D18" s="78" t="s">
        <v>31</v>
      </c>
      <c r="E18" s="78" t="s">
        <v>32</v>
      </c>
      <c r="F18" s="77" t="s">
        <v>29</v>
      </c>
      <c r="G18" s="77" t="s">
        <v>1</v>
      </c>
    </row>
    <row r="19" spans="2:16">
      <c r="B19" s="3" t="s">
        <v>19</v>
      </c>
      <c r="C19" s="4">
        <v>35</v>
      </c>
      <c r="D19" s="5">
        <v>60</v>
      </c>
      <c r="E19" s="6">
        <v>20</v>
      </c>
      <c r="F19" s="25">
        <f t="shared" ref="F19:F24" si="1">SUM(C19:E19)</f>
        <v>115</v>
      </c>
      <c r="G19" s="26" t="str">
        <f>IF(F19&lt;=100,"No apto","Apto")</f>
        <v>Apto</v>
      </c>
      <c r="H19" s="23"/>
    </row>
    <row r="20" spans="2:16">
      <c r="B20" s="9" t="s">
        <v>2</v>
      </c>
      <c r="C20" s="10">
        <v>28</v>
      </c>
      <c r="D20" s="7">
        <v>31</v>
      </c>
      <c r="E20" s="11">
        <v>29</v>
      </c>
      <c r="F20" s="25">
        <f t="shared" si="1"/>
        <v>88</v>
      </c>
      <c r="G20" s="26" t="str">
        <f>IF(F20&lt;=100,"No apto","Apto")</f>
        <v>No apto</v>
      </c>
    </row>
    <row r="21" spans="2:16">
      <c r="B21" s="9" t="s">
        <v>20</v>
      </c>
      <c r="C21" s="10">
        <v>45</v>
      </c>
      <c r="D21" s="7">
        <v>51</v>
      </c>
      <c r="E21" s="11">
        <v>22</v>
      </c>
      <c r="F21" s="25">
        <f t="shared" si="1"/>
        <v>118</v>
      </c>
      <c r="G21" s="26" t="str">
        <f t="shared" ref="G20:G24" si="2">IF(F21&lt;=100,"No apto","Apto")</f>
        <v>Apto</v>
      </c>
    </row>
    <row r="22" spans="2:16">
      <c r="B22" s="9" t="s">
        <v>3</v>
      </c>
      <c r="C22" s="10">
        <v>22</v>
      </c>
      <c r="D22" s="7">
        <v>35</v>
      </c>
      <c r="E22" s="11">
        <v>18</v>
      </c>
      <c r="F22" s="25">
        <f t="shared" si="1"/>
        <v>75</v>
      </c>
      <c r="G22" s="26" t="str">
        <f t="shared" si="2"/>
        <v>No apto</v>
      </c>
    </row>
    <row r="23" spans="2:16">
      <c r="B23" s="9" t="s">
        <v>4</v>
      </c>
      <c r="C23" s="10">
        <v>37</v>
      </c>
      <c r="D23" s="7">
        <v>44</v>
      </c>
      <c r="E23" s="11">
        <v>21</v>
      </c>
      <c r="F23" s="25">
        <f t="shared" si="1"/>
        <v>102</v>
      </c>
      <c r="G23" s="26" t="str">
        <f t="shared" si="2"/>
        <v>Apto</v>
      </c>
    </row>
    <row r="24" spans="2:16" ht="13.5" thickBot="1">
      <c r="B24" s="12" t="s">
        <v>5</v>
      </c>
      <c r="C24" s="13">
        <v>48</v>
      </c>
      <c r="D24" s="14">
        <v>55</v>
      </c>
      <c r="E24" s="15">
        <v>34</v>
      </c>
      <c r="F24" s="25">
        <f t="shared" si="1"/>
        <v>137</v>
      </c>
      <c r="G24" s="26" t="str">
        <f t="shared" si="2"/>
        <v>Apto</v>
      </c>
    </row>
    <row r="25" spans="2:16">
      <c r="B25" s="16"/>
      <c r="C25" s="16"/>
      <c r="D25" s="16"/>
      <c r="E25" s="16"/>
      <c r="F25" s="17"/>
      <c r="G25" s="16"/>
    </row>
    <row r="27" spans="2:16">
      <c r="B27" s="90" t="s">
        <v>416</v>
      </c>
      <c r="C27" s="90"/>
      <c r="D27" s="90"/>
      <c r="E27" s="90"/>
      <c r="F27" s="2"/>
      <c r="G27" s="16"/>
    </row>
    <row r="28" spans="2:16" ht="13.5" thickBot="1">
      <c r="B28" s="18"/>
    </row>
    <row r="29" spans="2:16">
      <c r="B29" s="80" t="s">
        <v>33</v>
      </c>
      <c r="C29" s="81" t="s">
        <v>34</v>
      </c>
      <c r="D29" s="81" t="s">
        <v>35</v>
      </c>
      <c r="E29" s="82" t="s">
        <v>36</v>
      </c>
    </row>
    <row r="30" spans="2:16">
      <c r="B30" s="83" t="s">
        <v>37</v>
      </c>
      <c r="C30" s="79">
        <v>568000</v>
      </c>
      <c r="D30" s="75" t="s">
        <v>6</v>
      </c>
      <c r="E30" s="114">
        <f>IF(D30="A",25%,20%)*C30</f>
        <v>142000</v>
      </c>
      <c r="I30" s="24"/>
      <c r="J30" s="24"/>
      <c r="K30" s="24"/>
      <c r="L30" s="24"/>
      <c r="M30" s="24"/>
      <c r="N30" s="113"/>
      <c r="O30" s="113"/>
      <c r="P30" s="113"/>
    </row>
    <row r="31" spans="2:16">
      <c r="B31" s="84" t="s">
        <v>38</v>
      </c>
      <c r="C31" s="79">
        <v>154000</v>
      </c>
      <c r="D31" s="75" t="s">
        <v>6</v>
      </c>
      <c r="E31" s="114">
        <f t="shared" ref="E31:E40" si="3">IF(D31="A",25%,20%)*C31</f>
        <v>38500</v>
      </c>
      <c r="I31" s="18"/>
      <c r="J31" s="19"/>
      <c r="K31" s="19"/>
      <c r="L31" s="19"/>
      <c r="M31" s="18"/>
      <c r="N31" s="112"/>
      <c r="O31" s="112"/>
      <c r="P31" s="112"/>
    </row>
    <row r="32" spans="2:16">
      <c r="B32" s="83" t="s">
        <v>39</v>
      </c>
      <c r="C32" s="79">
        <v>250000</v>
      </c>
      <c r="D32" s="75" t="s">
        <v>7</v>
      </c>
      <c r="E32" s="114">
        <f t="shared" si="3"/>
        <v>50000</v>
      </c>
      <c r="I32" s="18"/>
      <c r="J32" s="19"/>
      <c r="K32" s="19"/>
      <c r="L32" s="19"/>
      <c r="M32" s="18"/>
      <c r="N32" s="112"/>
      <c r="O32" s="112"/>
      <c r="P32" s="112"/>
    </row>
    <row r="33" spans="2:16">
      <c r="B33" s="83" t="s">
        <v>40</v>
      </c>
      <c r="C33" s="79">
        <v>475000</v>
      </c>
      <c r="D33" s="75" t="s">
        <v>7</v>
      </c>
      <c r="E33" s="114">
        <f t="shared" si="3"/>
        <v>95000</v>
      </c>
      <c r="I33" s="18"/>
      <c r="J33" s="19"/>
      <c r="K33" s="19"/>
      <c r="L33" s="19"/>
      <c r="M33" s="20"/>
      <c r="N33" s="20"/>
      <c r="O33" s="20"/>
      <c r="P33" s="20"/>
    </row>
    <row r="34" spans="2:16">
      <c r="B34" s="83" t="s">
        <v>41</v>
      </c>
      <c r="C34" s="79">
        <v>800200</v>
      </c>
      <c r="D34" s="75" t="s">
        <v>7</v>
      </c>
      <c r="E34" s="114">
        <f t="shared" si="3"/>
        <v>160040</v>
      </c>
    </row>
    <row r="35" spans="2:16">
      <c r="B35" s="85" t="s">
        <v>42</v>
      </c>
      <c r="C35" s="79">
        <v>350000</v>
      </c>
      <c r="D35" s="75" t="s">
        <v>6</v>
      </c>
      <c r="E35" s="114">
        <f t="shared" si="3"/>
        <v>87500</v>
      </c>
    </row>
    <row r="36" spans="2:16">
      <c r="B36" s="85" t="s">
        <v>43</v>
      </c>
      <c r="C36" s="79">
        <v>100000</v>
      </c>
      <c r="D36" s="75" t="s">
        <v>6</v>
      </c>
      <c r="E36" s="114">
        <f t="shared" si="3"/>
        <v>25000</v>
      </c>
    </row>
    <row r="37" spans="2:16">
      <c r="B37" s="85" t="s">
        <v>44</v>
      </c>
      <c r="C37" s="79">
        <v>987000</v>
      </c>
      <c r="D37" s="75" t="s">
        <v>6</v>
      </c>
      <c r="E37" s="114">
        <f t="shared" si="3"/>
        <v>246750</v>
      </c>
    </row>
    <row r="38" spans="2:16">
      <c r="B38" s="85" t="s">
        <v>45</v>
      </c>
      <c r="C38" s="79">
        <v>258000</v>
      </c>
      <c r="D38" s="75" t="s">
        <v>7</v>
      </c>
      <c r="E38" s="114">
        <f t="shared" si="3"/>
        <v>51600</v>
      </c>
    </row>
    <row r="39" spans="2:16">
      <c r="B39" s="85" t="s">
        <v>46</v>
      </c>
      <c r="C39" s="79">
        <v>526000</v>
      </c>
      <c r="D39" s="75" t="s">
        <v>7</v>
      </c>
      <c r="E39" s="114">
        <f t="shared" si="3"/>
        <v>105200</v>
      </c>
    </row>
    <row r="40" spans="2:16" ht="13.5" thickBot="1">
      <c r="B40" s="86" t="s">
        <v>47</v>
      </c>
      <c r="C40" s="87">
        <v>369000</v>
      </c>
      <c r="D40" s="88" t="s">
        <v>6</v>
      </c>
      <c r="E40" s="114">
        <f t="shared" si="3"/>
        <v>92250</v>
      </c>
    </row>
    <row r="43" spans="2:16">
      <c r="B43" s="90" t="s">
        <v>417</v>
      </c>
      <c r="C43" s="90"/>
      <c r="D43" s="90"/>
    </row>
    <row r="45" spans="2:16">
      <c r="B45" s="89" t="s">
        <v>33</v>
      </c>
      <c r="C45" s="89" t="s">
        <v>48</v>
      </c>
      <c r="D45" s="89" t="s">
        <v>49</v>
      </c>
    </row>
    <row r="46" spans="2:16">
      <c r="B46" s="29" t="s">
        <v>50</v>
      </c>
      <c r="C46" s="30">
        <v>0.7</v>
      </c>
      <c r="D46" s="29" t="str">
        <f>IF(C46&gt;=70%,"Se atiende","No se atiende")</f>
        <v>Se atiende</v>
      </c>
    </row>
    <row r="47" spans="2:16">
      <c r="B47" s="29" t="s">
        <v>51</v>
      </c>
      <c r="C47" s="30">
        <v>0.6</v>
      </c>
      <c r="D47" s="29" t="str">
        <f t="shared" ref="D47:D49" si="4">IF(C47&gt;=70%,"Se atiende","No se atiende")</f>
        <v>No se atiende</v>
      </c>
    </row>
    <row r="48" spans="2:16">
      <c r="B48" s="29" t="s">
        <v>37</v>
      </c>
      <c r="C48" s="30">
        <v>0.45</v>
      </c>
      <c r="D48" s="29" t="str">
        <f t="shared" si="4"/>
        <v>No se atiende</v>
      </c>
    </row>
    <row r="49" spans="2:4">
      <c r="B49" s="29" t="s">
        <v>52</v>
      </c>
      <c r="C49" s="30">
        <v>0.9</v>
      </c>
      <c r="D49" s="29" t="str">
        <f t="shared" si="4"/>
        <v>Se atiende</v>
      </c>
    </row>
  </sheetData>
  <mergeCells count="3">
    <mergeCell ref="N31:P31"/>
    <mergeCell ref="N32:P32"/>
    <mergeCell ref="N30:P30"/>
  </mergeCells>
  <phoneticPr fontId="0" type="noConversion"/>
  <printOptions headings="1"/>
  <pageMargins left="0.75" right="0.75" top="0.52" bottom="1" header="0.15" footer="0"/>
  <pageSetup paperSize="9" orientation="portrait" horizontalDpi="120" verticalDpi="144" r:id="rId1"/>
  <headerFooter alignWithMargins="0">
    <oddHeader>&amp;LInformática&amp;RCentro de Asesoria y Capacitación</oddHeader>
    <oddFooter>&amp;L&amp;"Arial,Negrita"ajpadin@hotmail.com&amp;R&amp;"Arial,Negrita"Excelencia en la Enseñanza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0:N173"/>
  <sheetViews>
    <sheetView topLeftCell="J1" zoomScale="140" zoomScaleNormal="140" workbookViewId="0">
      <selection activeCell="M13" sqref="M13"/>
    </sheetView>
  </sheetViews>
  <sheetFormatPr baseColWidth="10" defaultRowHeight="12.75"/>
  <cols>
    <col min="1" max="1" width="6.140625" bestFit="1" customWidth="1"/>
    <col min="2" max="2" width="8.5703125" bestFit="1" customWidth="1"/>
    <col min="3" max="3" width="22.42578125" hidden="1" customWidth="1"/>
    <col min="4" max="4" width="22.42578125" customWidth="1"/>
    <col min="5" max="5" width="14.7109375" bestFit="1" customWidth="1"/>
    <col min="6" max="6" width="4.42578125" bestFit="1" customWidth="1"/>
    <col min="7" max="7" width="5.140625" bestFit="1" customWidth="1"/>
    <col min="8" max="8" width="10.5703125" customWidth="1"/>
    <col min="9" max="9" width="10.140625" bestFit="1" customWidth="1"/>
    <col min="10" max="10" width="10.140625" customWidth="1"/>
    <col min="11" max="11" width="34.7109375" bestFit="1" customWidth="1"/>
    <col min="12" max="12" width="33.7109375" bestFit="1" customWidth="1"/>
    <col min="13" max="13" width="9.7109375" bestFit="1" customWidth="1"/>
    <col min="15" max="15" width="16" customWidth="1"/>
  </cols>
  <sheetData>
    <row r="10" spans="1:14" ht="13.5" thickBot="1"/>
    <row r="11" spans="1:14" ht="15.75" thickBot="1">
      <c r="A11" s="31" t="s">
        <v>53</v>
      </c>
      <c r="B11" s="31" t="s">
        <v>412</v>
      </c>
      <c r="C11" s="32" t="s">
        <v>55</v>
      </c>
      <c r="D11" s="32" t="s">
        <v>55</v>
      </c>
      <c r="E11" s="32" t="s">
        <v>56</v>
      </c>
      <c r="F11" s="32" t="s">
        <v>57</v>
      </c>
      <c r="G11" s="32" t="s">
        <v>9</v>
      </c>
      <c r="H11" s="32" t="s">
        <v>54</v>
      </c>
      <c r="I11" s="32" t="s">
        <v>58</v>
      </c>
      <c r="J11" s="32" t="s">
        <v>411</v>
      </c>
      <c r="K11" s="32" t="s">
        <v>33</v>
      </c>
      <c r="L11" s="33" t="s">
        <v>59</v>
      </c>
      <c r="M11" s="74" t="s">
        <v>34</v>
      </c>
      <c r="N11" s="74" t="s">
        <v>413</v>
      </c>
    </row>
    <row r="12" spans="1:14" ht="15">
      <c r="A12" s="34" t="s">
        <v>60</v>
      </c>
      <c r="B12" s="35" t="s">
        <v>61</v>
      </c>
      <c r="C12" s="36" t="s">
        <v>62</v>
      </c>
      <c r="D12" s="36" t="str">
        <f>IF(B12="activo",C12,"")</f>
        <v>Jesus Maria</v>
      </c>
      <c r="E12" s="37" t="s">
        <v>63</v>
      </c>
      <c r="F12" s="38" t="s">
        <v>6</v>
      </c>
      <c r="G12" s="38">
        <v>1</v>
      </c>
      <c r="H12" s="38" t="str">
        <f>IF(G12=1,"Alto","Medio")</f>
        <v>Alto</v>
      </c>
      <c r="I12" s="38">
        <v>55681673</v>
      </c>
      <c r="J12" s="38" t="str">
        <f>IF(A12="M","Señor","Señora")</f>
        <v>Señor</v>
      </c>
      <c r="K12" s="39" t="s">
        <v>64</v>
      </c>
      <c r="L12" s="40" t="s">
        <v>65</v>
      </c>
      <c r="M12" s="41">
        <v>7458</v>
      </c>
      <c r="N12" s="1" t="str">
        <f>IF(M12&lt;=5000,"Bajo","Alto")</f>
        <v>Alto</v>
      </c>
    </row>
    <row r="13" spans="1:14" ht="15">
      <c r="A13" s="42" t="s">
        <v>66</v>
      </c>
      <c r="B13" s="35" t="s">
        <v>61</v>
      </c>
      <c r="C13" s="43" t="s">
        <v>67</v>
      </c>
      <c r="D13" s="36" t="str">
        <f t="shared" ref="D13:D76" si="0">IF(B13="activo",C13,"")</f>
        <v>S.M.P.</v>
      </c>
      <c r="E13" s="37" t="s">
        <v>68</v>
      </c>
      <c r="F13" s="43" t="s">
        <v>6</v>
      </c>
      <c r="G13" s="38">
        <v>2</v>
      </c>
      <c r="H13" s="38" t="str">
        <f t="shared" ref="H13:H76" si="1">IF(G13=1,"Alto","Medio")</f>
        <v>Medio</v>
      </c>
      <c r="I13" s="38"/>
      <c r="J13" s="38" t="str">
        <f t="shared" ref="J13:J76" si="2">IF(A13="M","Señor","Señora")</f>
        <v>Señora</v>
      </c>
      <c r="K13" s="44" t="s">
        <v>69</v>
      </c>
      <c r="L13" s="40" t="s">
        <v>70</v>
      </c>
      <c r="M13" s="41">
        <v>3402</v>
      </c>
      <c r="N13" s="1" t="str">
        <f t="shared" ref="N13:N76" si="3">IF(M13&lt;=5000,"Bajo","Alto")</f>
        <v>Bajo</v>
      </c>
    </row>
    <row r="14" spans="1:14" ht="15">
      <c r="A14" s="45" t="s">
        <v>60</v>
      </c>
      <c r="B14" s="46" t="s">
        <v>61</v>
      </c>
      <c r="C14" s="47" t="s">
        <v>67</v>
      </c>
      <c r="D14" s="36" t="str">
        <f t="shared" si="0"/>
        <v>S.M.P.</v>
      </c>
      <c r="E14" s="48" t="s">
        <v>68</v>
      </c>
      <c r="F14" s="47" t="s">
        <v>71</v>
      </c>
      <c r="G14" s="38">
        <v>2</v>
      </c>
      <c r="H14" s="38" t="str">
        <f t="shared" si="1"/>
        <v>Medio</v>
      </c>
      <c r="I14" s="38">
        <v>60993006</v>
      </c>
      <c r="J14" s="38" t="str">
        <f t="shared" si="2"/>
        <v>Señor</v>
      </c>
      <c r="K14" s="49" t="s">
        <v>72</v>
      </c>
      <c r="L14" s="50" t="s">
        <v>73</v>
      </c>
      <c r="M14" s="41">
        <v>6277</v>
      </c>
      <c r="N14" s="1" t="str">
        <f t="shared" si="3"/>
        <v>Alto</v>
      </c>
    </row>
    <row r="15" spans="1:14" ht="15">
      <c r="A15" s="45" t="s">
        <v>60</v>
      </c>
      <c r="B15" s="46" t="s">
        <v>61</v>
      </c>
      <c r="C15" s="51" t="s">
        <v>62</v>
      </c>
      <c r="D15" s="36" t="str">
        <f t="shared" si="0"/>
        <v>Jesus Maria</v>
      </c>
      <c r="E15" s="48" t="s">
        <v>74</v>
      </c>
      <c r="F15" s="52" t="s">
        <v>7</v>
      </c>
      <c r="G15" s="43"/>
      <c r="H15" s="38" t="str">
        <f t="shared" si="1"/>
        <v>Medio</v>
      </c>
      <c r="I15" s="38">
        <v>22017823</v>
      </c>
      <c r="J15" s="38" t="str">
        <f t="shared" si="2"/>
        <v>Señor</v>
      </c>
      <c r="K15" s="53" t="s">
        <v>75</v>
      </c>
      <c r="L15" s="49" t="s">
        <v>76</v>
      </c>
      <c r="M15" s="41">
        <v>5828</v>
      </c>
      <c r="N15" s="1" t="str">
        <f t="shared" si="3"/>
        <v>Alto</v>
      </c>
    </row>
    <row r="16" spans="1:14" ht="15">
      <c r="A16" s="45" t="s">
        <v>60</v>
      </c>
      <c r="B16" s="46" t="s">
        <v>61</v>
      </c>
      <c r="C16" s="47" t="s">
        <v>77</v>
      </c>
      <c r="D16" s="36" t="str">
        <f t="shared" si="0"/>
        <v>La Victoria</v>
      </c>
      <c r="E16" s="48" t="s">
        <v>74</v>
      </c>
      <c r="F16" s="47" t="s">
        <v>7</v>
      </c>
      <c r="G16" s="43">
        <v>2</v>
      </c>
      <c r="H16" s="38" t="str">
        <f t="shared" si="1"/>
        <v>Medio</v>
      </c>
      <c r="I16" s="38"/>
      <c r="J16" s="38" t="str">
        <f t="shared" si="2"/>
        <v>Señor</v>
      </c>
      <c r="K16" s="50" t="s">
        <v>78</v>
      </c>
      <c r="L16" s="49" t="s">
        <v>79</v>
      </c>
      <c r="M16" s="41">
        <v>6950</v>
      </c>
      <c r="N16" s="1" t="str">
        <f t="shared" si="3"/>
        <v>Alto</v>
      </c>
    </row>
    <row r="17" spans="1:14" ht="15">
      <c r="A17" s="45" t="s">
        <v>60</v>
      </c>
      <c r="B17" s="46" t="s">
        <v>61</v>
      </c>
      <c r="C17" s="47" t="s">
        <v>67</v>
      </c>
      <c r="D17" s="36" t="str">
        <f t="shared" si="0"/>
        <v>S.M.P.</v>
      </c>
      <c r="E17" s="48" t="s">
        <v>68</v>
      </c>
      <c r="F17" s="47" t="s">
        <v>7</v>
      </c>
      <c r="G17" s="38">
        <v>2</v>
      </c>
      <c r="H17" s="38" t="str">
        <f t="shared" si="1"/>
        <v>Medio</v>
      </c>
      <c r="I17" s="38">
        <v>29060591</v>
      </c>
      <c r="J17" s="38" t="str">
        <f t="shared" si="2"/>
        <v>Señor</v>
      </c>
      <c r="K17" s="49" t="s">
        <v>80</v>
      </c>
      <c r="L17" s="49" t="s">
        <v>81</v>
      </c>
      <c r="M17" s="41">
        <v>6515</v>
      </c>
      <c r="N17" s="1" t="str">
        <f t="shared" si="3"/>
        <v>Alto</v>
      </c>
    </row>
    <row r="18" spans="1:14" ht="15">
      <c r="A18" s="45" t="s">
        <v>60</v>
      </c>
      <c r="B18" s="46" t="s">
        <v>61</v>
      </c>
      <c r="C18" s="47" t="s">
        <v>67</v>
      </c>
      <c r="D18" s="36" t="str">
        <f t="shared" si="0"/>
        <v>S.M.P.</v>
      </c>
      <c r="E18" s="48" t="s">
        <v>68</v>
      </c>
      <c r="F18" s="47" t="s">
        <v>6</v>
      </c>
      <c r="G18" s="52">
        <v>2</v>
      </c>
      <c r="H18" s="38" t="str">
        <f t="shared" si="1"/>
        <v>Medio</v>
      </c>
      <c r="I18" s="38">
        <v>50513954</v>
      </c>
      <c r="J18" s="38" t="str">
        <f t="shared" si="2"/>
        <v>Señor</v>
      </c>
      <c r="K18" s="49" t="s">
        <v>82</v>
      </c>
      <c r="L18" s="40" t="s">
        <v>83</v>
      </c>
      <c r="M18" s="41">
        <v>6469</v>
      </c>
      <c r="N18" s="1" t="str">
        <f t="shared" si="3"/>
        <v>Alto</v>
      </c>
    </row>
    <row r="19" spans="1:14" ht="15">
      <c r="A19" s="45" t="s">
        <v>60</v>
      </c>
      <c r="B19" s="46" t="s">
        <v>61</v>
      </c>
      <c r="C19" s="51" t="s">
        <v>62</v>
      </c>
      <c r="D19" s="36" t="str">
        <f t="shared" si="0"/>
        <v>Jesus Maria</v>
      </c>
      <c r="E19" s="48" t="s">
        <v>74</v>
      </c>
      <c r="F19" s="52" t="s">
        <v>6</v>
      </c>
      <c r="G19" s="47">
        <v>2</v>
      </c>
      <c r="H19" s="38" t="str">
        <f t="shared" si="1"/>
        <v>Medio</v>
      </c>
      <c r="I19" s="38">
        <v>79286791</v>
      </c>
      <c r="J19" s="38" t="str">
        <f t="shared" si="2"/>
        <v>Señor</v>
      </c>
      <c r="K19" s="54" t="s">
        <v>84</v>
      </c>
      <c r="L19" s="55" t="s">
        <v>85</v>
      </c>
      <c r="M19" s="41">
        <v>5880</v>
      </c>
      <c r="N19" s="1" t="str">
        <f t="shared" si="3"/>
        <v>Alto</v>
      </c>
    </row>
    <row r="20" spans="1:14" ht="15">
      <c r="A20" s="45" t="s">
        <v>60</v>
      </c>
      <c r="B20" s="46" t="s">
        <v>61</v>
      </c>
      <c r="C20" s="47" t="s">
        <v>77</v>
      </c>
      <c r="D20" s="36" t="str">
        <f t="shared" si="0"/>
        <v>La Victoria</v>
      </c>
      <c r="E20" s="48" t="s">
        <v>74</v>
      </c>
      <c r="F20" s="52" t="s">
        <v>71</v>
      </c>
      <c r="G20" s="47">
        <v>1</v>
      </c>
      <c r="H20" s="38" t="str">
        <f t="shared" si="1"/>
        <v>Alto</v>
      </c>
      <c r="I20" s="38"/>
      <c r="J20" s="38" t="str">
        <f t="shared" si="2"/>
        <v>Señor</v>
      </c>
      <c r="K20" s="50" t="s">
        <v>86</v>
      </c>
      <c r="L20" s="49" t="s">
        <v>87</v>
      </c>
      <c r="M20" s="41">
        <v>4253</v>
      </c>
      <c r="N20" s="1" t="str">
        <f t="shared" si="3"/>
        <v>Bajo</v>
      </c>
    </row>
    <row r="21" spans="1:14" ht="15">
      <c r="A21" s="45" t="s">
        <v>60</v>
      </c>
      <c r="B21" s="46" t="s">
        <v>61</v>
      </c>
      <c r="C21" s="52" t="s">
        <v>88</v>
      </c>
      <c r="D21" s="36" t="str">
        <f t="shared" si="0"/>
        <v>Lince</v>
      </c>
      <c r="E21" s="56" t="s">
        <v>63</v>
      </c>
      <c r="F21" s="51" t="s">
        <v>7</v>
      </c>
      <c r="G21" s="51">
        <v>2</v>
      </c>
      <c r="H21" s="38" t="str">
        <f t="shared" si="1"/>
        <v>Medio</v>
      </c>
      <c r="I21" s="38">
        <v>69692165</v>
      </c>
      <c r="J21" s="38" t="str">
        <f t="shared" si="2"/>
        <v>Señor</v>
      </c>
      <c r="K21" s="49" t="s">
        <v>89</v>
      </c>
      <c r="L21" s="49" t="s">
        <v>90</v>
      </c>
      <c r="M21" s="41">
        <v>6010</v>
      </c>
      <c r="N21" s="1" t="str">
        <f t="shared" si="3"/>
        <v>Alto</v>
      </c>
    </row>
    <row r="22" spans="1:14" ht="15">
      <c r="A22" s="45" t="s">
        <v>60</v>
      </c>
      <c r="B22" s="57" t="s">
        <v>61</v>
      </c>
      <c r="C22" s="47" t="s">
        <v>77</v>
      </c>
      <c r="D22" s="36" t="str">
        <f t="shared" si="0"/>
        <v>La Victoria</v>
      </c>
      <c r="E22" s="48" t="s">
        <v>74</v>
      </c>
      <c r="F22" s="47" t="s">
        <v>6</v>
      </c>
      <c r="G22" s="47"/>
      <c r="H22" s="38" t="str">
        <f t="shared" si="1"/>
        <v>Medio</v>
      </c>
      <c r="I22" s="38"/>
      <c r="J22" s="38" t="str">
        <f t="shared" si="2"/>
        <v>Señor</v>
      </c>
      <c r="K22" s="58" t="s">
        <v>91</v>
      </c>
      <c r="L22" s="49" t="s">
        <v>92</v>
      </c>
      <c r="M22" s="41">
        <v>5879</v>
      </c>
      <c r="N22" s="1" t="str">
        <f t="shared" si="3"/>
        <v>Alto</v>
      </c>
    </row>
    <row r="23" spans="1:14" ht="15">
      <c r="A23" s="45" t="s">
        <v>60</v>
      </c>
      <c r="B23" s="46" t="s">
        <v>61</v>
      </c>
      <c r="C23" s="51" t="s">
        <v>62</v>
      </c>
      <c r="D23" s="36" t="str">
        <f t="shared" si="0"/>
        <v>Jesus Maria</v>
      </c>
      <c r="E23" s="48" t="s">
        <v>74</v>
      </c>
      <c r="F23" s="47" t="s">
        <v>7</v>
      </c>
      <c r="G23" s="47">
        <v>2</v>
      </c>
      <c r="H23" s="38" t="str">
        <f t="shared" si="1"/>
        <v>Medio</v>
      </c>
      <c r="I23" s="38">
        <v>39148738</v>
      </c>
      <c r="J23" s="38" t="str">
        <f t="shared" si="2"/>
        <v>Señor</v>
      </c>
      <c r="K23" s="50" t="s">
        <v>93</v>
      </c>
      <c r="L23" s="49" t="s">
        <v>94</v>
      </c>
      <c r="M23" s="41">
        <v>6138</v>
      </c>
      <c r="N23" s="1" t="str">
        <f t="shared" si="3"/>
        <v>Alto</v>
      </c>
    </row>
    <row r="24" spans="1:14" ht="15">
      <c r="A24" s="45" t="s">
        <v>66</v>
      </c>
      <c r="B24" s="57" t="s">
        <v>61</v>
      </c>
      <c r="C24" s="47" t="s">
        <v>95</v>
      </c>
      <c r="D24" s="36" t="str">
        <f t="shared" si="0"/>
        <v>Breña</v>
      </c>
      <c r="E24" s="48" t="s">
        <v>68</v>
      </c>
      <c r="F24" s="47" t="s">
        <v>7</v>
      </c>
      <c r="G24" s="52">
        <v>2</v>
      </c>
      <c r="H24" s="38" t="str">
        <f t="shared" si="1"/>
        <v>Medio</v>
      </c>
      <c r="I24" s="38">
        <v>42962114</v>
      </c>
      <c r="J24" s="38" t="str">
        <f t="shared" si="2"/>
        <v>Señora</v>
      </c>
      <c r="K24" s="49" t="s">
        <v>96</v>
      </c>
      <c r="L24" s="55" t="s">
        <v>97</v>
      </c>
      <c r="M24" s="41">
        <v>5707</v>
      </c>
      <c r="N24" s="1" t="str">
        <f t="shared" si="3"/>
        <v>Alto</v>
      </c>
    </row>
    <row r="25" spans="1:14" ht="15">
      <c r="A25" s="45" t="s">
        <v>60</v>
      </c>
      <c r="B25" s="46" t="s">
        <v>61</v>
      </c>
      <c r="C25" s="51" t="s">
        <v>62</v>
      </c>
      <c r="D25" s="36" t="str">
        <f t="shared" si="0"/>
        <v>Jesus Maria</v>
      </c>
      <c r="E25" s="48" t="s">
        <v>74</v>
      </c>
      <c r="F25" s="47" t="s">
        <v>71</v>
      </c>
      <c r="G25" s="47">
        <v>2</v>
      </c>
      <c r="H25" s="38" t="str">
        <f t="shared" si="1"/>
        <v>Medio</v>
      </c>
      <c r="I25" s="38"/>
      <c r="J25" s="38" t="str">
        <f t="shared" si="2"/>
        <v>Señor</v>
      </c>
      <c r="K25" s="50" t="s">
        <v>98</v>
      </c>
      <c r="L25" s="55" t="s">
        <v>99</v>
      </c>
      <c r="M25" s="41">
        <v>6800</v>
      </c>
      <c r="N25" s="1" t="str">
        <f t="shared" si="3"/>
        <v>Alto</v>
      </c>
    </row>
    <row r="26" spans="1:14" ht="15">
      <c r="A26" s="45" t="s">
        <v>66</v>
      </c>
      <c r="B26" s="46" t="s">
        <v>61</v>
      </c>
      <c r="C26" s="47" t="s">
        <v>100</v>
      </c>
      <c r="D26" s="36" t="str">
        <f t="shared" si="0"/>
        <v>Callao</v>
      </c>
      <c r="E26" s="48" t="s">
        <v>68</v>
      </c>
      <c r="F26" s="47" t="s">
        <v>71</v>
      </c>
      <c r="G26" s="52">
        <v>2</v>
      </c>
      <c r="H26" s="38" t="str">
        <f t="shared" si="1"/>
        <v>Medio</v>
      </c>
      <c r="I26" s="38">
        <v>22286071</v>
      </c>
      <c r="J26" s="38" t="str">
        <f t="shared" si="2"/>
        <v>Señora</v>
      </c>
      <c r="K26" s="49" t="s">
        <v>101</v>
      </c>
      <c r="L26" s="49" t="s">
        <v>102</v>
      </c>
      <c r="M26" s="41">
        <v>5185</v>
      </c>
      <c r="N26" s="1" t="str">
        <f t="shared" si="3"/>
        <v>Alto</v>
      </c>
    </row>
    <row r="27" spans="1:14" ht="15">
      <c r="A27" s="45" t="s">
        <v>60</v>
      </c>
      <c r="B27" s="46" t="s">
        <v>61</v>
      </c>
      <c r="C27" s="47" t="s">
        <v>103</v>
      </c>
      <c r="D27" s="36" t="str">
        <f t="shared" si="0"/>
        <v>Barrios Altos</v>
      </c>
      <c r="E27" s="48" t="s">
        <v>68</v>
      </c>
      <c r="F27" s="47" t="s">
        <v>6</v>
      </c>
      <c r="G27" s="52">
        <v>2</v>
      </c>
      <c r="H27" s="38" t="str">
        <f t="shared" si="1"/>
        <v>Medio</v>
      </c>
      <c r="I27" s="38">
        <v>84415897</v>
      </c>
      <c r="J27" s="38" t="str">
        <f t="shared" si="2"/>
        <v>Señor</v>
      </c>
      <c r="K27" s="49" t="s">
        <v>104</v>
      </c>
      <c r="L27" s="49" t="s">
        <v>105</v>
      </c>
      <c r="M27" s="41">
        <v>5588</v>
      </c>
      <c r="N27" s="1" t="str">
        <f t="shared" si="3"/>
        <v>Alto</v>
      </c>
    </row>
    <row r="28" spans="1:14" ht="15">
      <c r="A28" s="45" t="s">
        <v>60</v>
      </c>
      <c r="B28" s="57" t="s">
        <v>61</v>
      </c>
      <c r="C28" s="47" t="s">
        <v>77</v>
      </c>
      <c r="D28" s="36" t="str">
        <f t="shared" si="0"/>
        <v>La Victoria</v>
      </c>
      <c r="E28" s="48" t="s">
        <v>74</v>
      </c>
      <c r="F28" s="47" t="s">
        <v>71</v>
      </c>
      <c r="G28" s="47">
        <v>2</v>
      </c>
      <c r="H28" s="38" t="str">
        <f t="shared" si="1"/>
        <v>Medio</v>
      </c>
      <c r="I28" s="38">
        <v>94964640</v>
      </c>
      <c r="J28" s="38" t="str">
        <f t="shared" si="2"/>
        <v>Señor</v>
      </c>
      <c r="K28" s="50" t="s">
        <v>106</v>
      </c>
      <c r="L28" s="50" t="s">
        <v>107</v>
      </c>
      <c r="M28" s="41">
        <v>2348</v>
      </c>
      <c r="N28" s="1" t="str">
        <f t="shared" si="3"/>
        <v>Bajo</v>
      </c>
    </row>
    <row r="29" spans="1:14" ht="15">
      <c r="A29" s="45" t="s">
        <v>66</v>
      </c>
      <c r="B29" s="46" t="s">
        <v>61</v>
      </c>
      <c r="C29" s="51" t="s">
        <v>62</v>
      </c>
      <c r="D29" s="36" t="str">
        <f t="shared" si="0"/>
        <v>Jesus Maria</v>
      </c>
      <c r="E29" s="48" t="s">
        <v>108</v>
      </c>
      <c r="F29" s="52" t="s">
        <v>6</v>
      </c>
      <c r="G29" s="47"/>
      <c r="H29" s="38" t="str">
        <f t="shared" si="1"/>
        <v>Medio</v>
      </c>
      <c r="I29" s="38"/>
      <c r="J29" s="38" t="str">
        <f t="shared" si="2"/>
        <v>Señora</v>
      </c>
      <c r="K29" s="50" t="s">
        <v>109</v>
      </c>
      <c r="L29" s="40" t="s">
        <v>110</v>
      </c>
      <c r="M29" s="41">
        <v>6259</v>
      </c>
      <c r="N29" s="1" t="str">
        <f t="shared" si="3"/>
        <v>Alto</v>
      </c>
    </row>
    <row r="30" spans="1:14" ht="15">
      <c r="A30" s="45" t="s">
        <v>60</v>
      </c>
      <c r="B30" s="46" t="s">
        <v>61</v>
      </c>
      <c r="C30" s="51" t="s">
        <v>62</v>
      </c>
      <c r="D30" s="36" t="str">
        <f t="shared" si="0"/>
        <v>Jesus Maria</v>
      </c>
      <c r="E30" s="48" t="s">
        <v>108</v>
      </c>
      <c r="F30" s="47" t="s">
        <v>71</v>
      </c>
      <c r="G30" s="43">
        <v>2</v>
      </c>
      <c r="H30" s="38" t="str">
        <f t="shared" si="1"/>
        <v>Medio</v>
      </c>
      <c r="I30" s="38">
        <v>67885304</v>
      </c>
      <c r="J30" s="38" t="str">
        <f t="shared" si="2"/>
        <v>Señor</v>
      </c>
      <c r="K30" s="49" t="s">
        <v>111</v>
      </c>
      <c r="L30" s="49" t="s">
        <v>112</v>
      </c>
      <c r="M30" s="41">
        <v>3965</v>
      </c>
      <c r="N30" s="1" t="str">
        <f t="shared" si="3"/>
        <v>Bajo</v>
      </c>
    </row>
    <row r="31" spans="1:14" ht="15">
      <c r="A31" s="59" t="s">
        <v>66</v>
      </c>
      <c r="B31" s="57" t="s">
        <v>61</v>
      </c>
      <c r="C31" s="52" t="s">
        <v>77</v>
      </c>
      <c r="D31" s="36" t="str">
        <f t="shared" si="0"/>
        <v>La Victoria</v>
      </c>
      <c r="E31" s="48" t="s">
        <v>74</v>
      </c>
      <c r="F31" s="52" t="s">
        <v>6</v>
      </c>
      <c r="G31" s="38">
        <v>1</v>
      </c>
      <c r="H31" s="38" t="str">
        <f t="shared" si="1"/>
        <v>Alto</v>
      </c>
      <c r="I31" s="38">
        <v>86612520</v>
      </c>
      <c r="J31" s="38" t="str">
        <f t="shared" si="2"/>
        <v>Señora</v>
      </c>
      <c r="K31" s="50" t="s">
        <v>113</v>
      </c>
      <c r="L31" s="50" t="s">
        <v>114</v>
      </c>
      <c r="M31" s="41">
        <v>5287</v>
      </c>
      <c r="N31" s="1" t="str">
        <f t="shared" si="3"/>
        <v>Alto</v>
      </c>
    </row>
    <row r="32" spans="1:14" ht="15">
      <c r="A32" s="45" t="s">
        <v>60</v>
      </c>
      <c r="B32" s="57" t="s">
        <v>61</v>
      </c>
      <c r="C32" s="47" t="s">
        <v>95</v>
      </c>
      <c r="D32" s="36" t="str">
        <f t="shared" si="0"/>
        <v>Breña</v>
      </c>
      <c r="E32" s="48" t="s">
        <v>68</v>
      </c>
      <c r="F32" s="52" t="s">
        <v>6</v>
      </c>
      <c r="G32" s="38">
        <v>1</v>
      </c>
      <c r="H32" s="38" t="str">
        <f t="shared" si="1"/>
        <v>Alto</v>
      </c>
      <c r="I32" s="38"/>
      <c r="J32" s="38" t="str">
        <f t="shared" si="2"/>
        <v>Señor</v>
      </c>
      <c r="K32" s="50" t="s">
        <v>115</v>
      </c>
      <c r="L32" s="50" t="s">
        <v>116</v>
      </c>
      <c r="M32" s="41">
        <v>4847</v>
      </c>
      <c r="N32" s="1" t="str">
        <f t="shared" si="3"/>
        <v>Bajo</v>
      </c>
    </row>
    <row r="33" spans="1:14" ht="15">
      <c r="A33" s="45" t="s">
        <v>60</v>
      </c>
      <c r="B33" s="46" t="s">
        <v>61</v>
      </c>
      <c r="C33" s="47" t="s">
        <v>67</v>
      </c>
      <c r="D33" s="36" t="str">
        <f t="shared" si="0"/>
        <v>S.M.P.</v>
      </c>
      <c r="E33" s="48" t="s">
        <v>68</v>
      </c>
      <c r="F33" s="47" t="s">
        <v>71</v>
      </c>
      <c r="G33" s="52">
        <v>2</v>
      </c>
      <c r="H33" s="38" t="str">
        <f t="shared" si="1"/>
        <v>Medio</v>
      </c>
      <c r="I33" s="38">
        <v>28609408</v>
      </c>
      <c r="J33" s="38" t="str">
        <f t="shared" si="2"/>
        <v>Señor</v>
      </c>
      <c r="K33" s="49" t="s">
        <v>117</v>
      </c>
      <c r="L33" s="49" t="s">
        <v>118</v>
      </c>
      <c r="M33" s="41">
        <v>7359</v>
      </c>
      <c r="N33" s="1" t="str">
        <f t="shared" si="3"/>
        <v>Alto</v>
      </c>
    </row>
    <row r="34" spans="1:14" ht="15">
      <c r="A34" s="59" t="s">
        <v>60</v>
      </c>
      <c r="B34" s="57" t="s">
        <v>119</v>
      </c>
      <c r="C34" s="60" t="s">
        <v>120</v>
      </c>
      <c r="D34" s="36" t="str">
        <f t="shared" si="0"/>
        <v/>
      </c>
      <c r="E34" s="48" t="s">
        <v>108</v>
      </c>
      <c r="F34" s="52" t="s">
        <v>6</v>
      </c>
      <c r="G34" s="52">
        <v>2</v>
      </c>
      <c r="H34" s="38" t="str">
        <f t="shared" si="1"/>
        <v>Medio</v>
      </c>
      <c r="I34" s="38">
        <v>55688393</v>
      </c>
      <c r="J34" s="38" t="str">
        <f t="shared" si="2"/>
        <v>Señor</v>
      </c>
      <c r="K34" s="53" t="s">
        <v>121</v>
      </c>
      <c r="L34" s="40" t="s">
        <v>122</v>
      </c>
      <c r="M34" s="41">
        <v>3800</v>
      </c>
      <c r="N34" s="1" t="str">
        <f t="shared" si="3"/>
        <v>Bajo</v>
      </c>
    </row>
    <row r="35" spans="1:14" ht="15">
      <c r="A35" s="45" t="s">
        <v>60</v>
      </c>
      <c r="B35" s="46" t="s">
        <v>61</v>
      </c>
      <c r="C35" s="47" t="s">
        <v>103</v>
      </c>
      <c r="D35" s="36" t="str">
        <f t="shared" si="0"/>
        <v>Barrios Altos</v>
      </c>
      <c r="E35" s="48" t="s">
        <v>68</v>
      </c>
      <c r="F35" s="47" t="s">
        <v>71</v>
      </c>
      <c r="G35" s="38">
        <v>2</v>
      </c>
      <c r="H35" s="38" t="str">
        <f t="shared" si="1"/>
        <v>Medio</v>
      </c>
      <c r="I35" s="38">
        <v>66423910</v>
      </c>
      <c r="J35" s="38" t="str">
        <f t="shared" si="2"/>
        <v>Señor</v>
      </c>
      <c r="K35" s="49" t="s">
        <v>123</v>
      </c>
      <c r="L35" s="49" t="s">
        <v>124</v>
      </c>
      <c r="M35" s="41">
        <v>7559</v>
      </c>
      <c r="N35" s="1" t="str">
        <f t="shared" si="3"/>
        <v>Alto</v>
      </c>
    </row>
    <row r="36" spans="1:14" ht="15">
      <c r="A36" s="45" t="s">
        <v>60</v>
      </c>
      <c r="B36" s="46" t="s">
        <v>61</v>
      </c>
      <c r="C36" s="47" t="s">
        <v>125</v>
      </c>
      <c r="D36" s="36" t="str">
        <f t="shared" si="0"/>
        <v>Lima</v>
      </c>
      <c r="E36" s="48" t="s">
        <v>74</v>
      </c>
      <c r="F36" s="47" t="s">
        <v>7</v>
      </c>
      <c r="G36" s="43">
        <v>1</v>
      </c>
      <c r="H36" s="38" t="str">
        <f t="shared" si="1"/>
        <v>Alto</v>
      </c>
      <c r="I36" s="38">
        <v>76699047</v>
      </c>
      <c r="J36" s="38" t="str">
        <f t="shared" si="2"/>
        <v>Señor</v>
      </c>
      <c r="K36" s="50" t="s">
        <v>126</v>
      </c>
      <c r="L36" s="50" t="s">
        <v>127</v>
      </c>
      <c r="M36" s="41">
        <v>5080</v>
      </c>
      <c r="N36" s="1" t="str">
        <f t="shared" si="3"/>
        <v>Alto</v>
      </c>
    </row>
    <row r="37" spans="1:14" ht="15">
      <c r="A37" s="45" t="s">
        <v>60</v>
      </c>
      <c r="B37" s="46" t="s">
        <v>61</v>
      </c>
      <c r="C37" s="51" t="s">
        <v>62</v>
      </c>
      <c r="D37" s="36" t="str">
        <f t="shared" si="0"/>
        <v>Jesus Maria</v>
      </c>
      <c r="E37" s="48" t="s">
        <v>74</v>
      </c>
      <c r="F37" s="47" t="s">
        <v>7</v>
      </c>
      <c r="G37" s="43"/>
      <c r="H37" s="38" t="str">
        <f t="shared" si="1"/>
        <v>Medio</v>
      </c>
      <c r="I37" s="38"/>
      <c r="J37" s="38" t="str">
        <f t="shared" si="2"/>
        <v>Señor</v>
      </c>
      <c r="K37" s="50" t="s">
        <v>128</v>
      </c>
      <c r="L37" s="49" t="s">
        <v>129</v>
      </c>
      <c r="M37" s="41">
        <v>4956</v>
      </c>
      <c r="N37" s="1" t="str">
        <f t="shared" si="3"/>
        <v>Bajo</v>
      </c>
    </row>
    <row r="38" spans="1:14" ht="15">
      <c r="A38" s="45" t="s">
        <v>66</v>
      </c>
      <c r="B38" s="57" t="s">
        <v>61</v>
      </c>
      <c r="C38" s="47" t="s">
        <v>95</v>
      </c>
      <c r="D38" s="36" t="str">
        <f t="shared" si="0"/>
        <v>Breña</v>
      </c>
      <c r="E38" s="48" t="s">
        <v>68</v>
      </c>
      <c r="F38" s="47" t="s">
        <v>71</v>
      </c>
      <c r="G38" s="38">
        <v>2</v>
      </c>
      <c r="H38" s="38" t="str">
        <f t="shared" si="1"/>
        <v>Medio</v>
      </c>
      <c r="I38" s="38">
        <v>88838708</v>
      </c>
      <c r="J38" s="38" t="str">
        <f t="shared" si="2"/>
        <v>Señora</v>
      </c>
      <c r="K38" s="49" t="s">
        <v>130</v>
      </c>
      <c r="L38" s="50" t="s">
        <v>131</v>
      </c>
      <c r="M38" s="41">
        <v>4347</v>
      </c>
      <c r="N38" s="1" t="str">
        <f t="shared" si="3"/>
        <v>Bajo</v>
      </c>
    </row>
    <row r="39" spans="1:14" ht="15">
      <c r="A39" s="45" t="s">
        <v>66</v>
      </c>
      <c r="B39" s="46" t="s">
        <v>61</v>
      </c>
      <c r="C39" s="51" t="s">
        <v>132</v>
      </c>
      <c r="D39" s="36" t="str">
        <f t="shared" si="0"/>
        <v>Chorrillos</v>
      </c>
      <c r="E39" s="48" t="s">
        <v>108</v>
      </c>
      <c r="F39" s="52" t="s">
        <v>6</v>
      </c>
      <c r="G39" s="38">
        <v>1</v>
      </c>
      <c r="H39" s="38" t="str">
        <f t="shared" si="1"/>
        <v>Alto</v>
      </c>
      <c r="I39" s="38"/>
      <c r="J39" s="38" t="str">
        <f t="shared" si="2"/>
        <v>Señora</v>
      </c>
      <c r="K39" s="55" t="s">
        <v>133</v>
      </c>
      <c r="L39" s="49" t="s">
        <v>134</v>
      </c>
      <c r="M39" s="41">
        <v>3656</v>
      </c>
      <c r="N39" s="1" t="str">
        <f t="shared" si="3"/>
        <v>Bajo</v>
      </c>
    </row>
    <row r="40" spans="1:14" ht="15">
      <c r="A40" s="45" t="s">
        <v>60</v>
      </c>
      <c r="B40" s="46" t="s">
        <v>61</v>
      </c>
      <c r="C40" s="47" t="s">
        <v>100</v>
      </c>
      <c r="D40" s="36" t="str">
        <f t="shared" si="0"/>
        <v>Callao</v>
      </c>
      <c r="E40" s="48" t="s">
        <v>108</v>
      </c>
      <c r="F40" s="52" t="s">
        <v>6</v>
      </c>
      <c r="G40" s="47">
        <v>1</v>
      </c>
      <c r="H40" s="38" t="str">
        <f t="shared" si="1"/>
        <v>Alto</v>
      </c>
      <c r="I40" s="38">
        <v>25471658</v>
      </c>
      <c r="J40" s="38" t="str">
        <f t="shared" si="2"/>
        <v>Señor</v>
      </c>
      <c r="K40" s="50" t="s">
        <v>135</v>
      </c>
      <c r="L40" s="49" t="s">
        <v>136</v>
      </c>
      <c r="M40" s="41">
        <v>7279</v>
      </c>
      <c r="N40" s="1" t="str">
        <f t="shared" si="3"/>
        <v>Alto</v>
      </c>
    </row>
    <row r="41" spans="1:14" ht="15">
      <c r="A41" s="45" t="s">
        <v>66</v>
      </c>
      <c r="B41" s="46" t="s">
        <v>61</v>
      </c>
      <c r="C41" s="47" t="s">
        <v>100</v>
      </c>
      <c r="D41" s="36" t="str">
        <f t="shared" si="0"/>
        <v>Callao</v>
      </c>
      <c r="E41" s="48" t="s">
        <v>108</v>
      </c>
      <c r="F41" s="52" t="s">
        <v>6</v>
      </c>
      <c r="G41" s="47">
        <v>1</v>
      </c>
      <c r="H41" s="38" t="str">
        <f t="shared" si="1"/>
        <v>Alto</v>
      </c>
      <c r="I41" s="38"/>
      <c r="J41" s="38" t="str">
        <f t="shared" si="2"/>
        <v>Señora</v>
      </c>
      <c r="K41" s="53" t="s">
        <v>137</v>
      </c>
      <c r="L41" s="50" t="s">
        <v>138</v>
      </c>
      <c r="M41" s="41">
        <v>5760</v>
      </c>
      <c r="N41" s="1" t="str">
        <f t="shared" si="3"/>
        <v>Alto</v>
      </c>
    </row>
    <row r="42" spans="1:14" ht="15">
      <c r="A42" s="45" t="s">
        <v>60</v>
      </c>
      <c r="B42" s="46" t="s">
        <v>61</v>
      </c>
      <c r="C42" s="47" t="s">
        <v>125</v>
      </c>
      <c r="D42" s="36" t="str">
        <f t="shared" si="0"/>
        <v>Lima</v>
      </c>
      <c r="E42" s="48" t="s">
        <v>74</v>
      </c>
      <c r="F42" s="47" t="s">
        <v>7</v>
      </c>
      <c r="G42" s="47"/>
      <c r="H42" s="38" t="str">
        <f t="shared" si="1"/>
        <v>Medio</v>
      </c>
      <c r="I42" s="38">
        <v>44574400</v>
      </c>
      <c r="J42" s="38" t="str">
        <f t="shared" si="2"/>
        <v>Señor</v>
      </c>
      <c r="K42" s="50" t="s">
        <v>139</v>
      </c>
      <c r="L42" s="49" t="s">
        <v>140</v>
      </c>
      <c r="M42" s="41">
        <v>3556</v>
      </c>
      <c r="N42" s="1" t="str">
        <f t="shared" si="3"/>
        <v>Bajo</v>
      </c>
    </row>
    <row r="43" spans="1:14" ht="15">
      <c r="A43" s="59" t="s">
        <v>66</v>
      </c>
      <c r="B43" s="57" t="s">
        <v>141</v>
      </c>
      <c r="C43" s="51" t="s">
        <v>62</v>
      </c>
      <c r="D43" s="36" t="str">
        <f t="shared" si="0"/>
        <v/>
      </c>
      <c r="E43" s="48" t="s">
        <v>74</v>
      </c>
      <c r="F43" s="52" t="s">
        <v>7</v>
      </c>
      <c r="G43" s="52">
        <v>1</v>
      </c>
      <c r="H43" s="38" t="str">
        <f t="shared" si="1"/>
        <v>Alto</v>
      </c>
      <c r="I43" s="38">
        <v>77509225</v>
      </c>
      <c r="J43" s="38" t="str">
        <f t="shared" si="2"/>
        <v>Señora</v>
      </c>
      <c r="K43" s="53" t="s">
        <v>142</v>
      </c>
      <c r="L43" s="50" t="s">
        <v>143</v>
      </c>
      <c r="M43" s="41">
        <v>6930</v>
      </c>
      <c r="N43" s="1" t="str">
        <f t="shared" si="3"/>
        <v>Alto</v>
      </c>
    </row>
    <row r="44" spans="1:14" ht="15">
      <c r="A44" s="45" t="s">
        <v>60</v>
      </c>
      <c r="B44" s="57" t="s">
        <v>61</v>
      </c>
      <c r="C44" s="61" t="s">
        <v>144</v>
      </c>
      <c r="D44" s="36" t="str">
        <f t="shared" si="0"/>
        <v>Surquillo</v>
      </c>
      <c r="E44" s="48" t="s">
        <v>68</v>
      </c>
      <c r="F44" s="47" t="s">
        <v>71</v>
      </c>
      <c r="G44" s="52">
        <v>2</v>
      </c>
      <c r="H44" s="38" t="str">
        <f t="shared" si="1"/>
        <v>Medio</v>
      </c>
      <c r="I44" s="38"/>
      <c r="J44" s="38" t="str">
        <f t="shared" si="2"/>
        <v>Señor</v>
      </c>
      <c r="K44" s="49" t="s">
        <v>145</v>
      </c>
      <c r="L44" s="55" t="s">
        <v>146</v>
      </c>
      <c r="M44" s="41">
        <v>5028</v>
      </c>
      <c r="N44" s="1" t="str">
        <f t="shared" si="3"/>
        <v>Alto</v>
      </c>
    </row>
    <row r="45" spans="1:14" ht="15">
      <c r="A45" s="45" t="s">
        <v>66</v>
      </c>
      <c r="B45" s="46" t="s">
        <v>61</v>
      </c>
      <c r="C45" s="47" t="s">
        <v>100</v>
      </c>
      <c r="D45" s="36" t="str">
        <f t="shared" si="0"/>
        <v>Callao</v>
      </c>
      <c r="E45" s="37" t="s">
        <v>108</v>
      </c>
      <c r="F45" s="43" t="s">
        <v>71</v>
      </c>
      <c r="G45" s="43">
        <v>2</v>
      </c>
      <c r="H45" s="38" t="str">
        <f t="shared" si="1"/>
        <v>Medio</v>
      </c>
      <c r="I45" s="38">
        <v>21964373</v>
      </c>
      <c r="J45" s="38" t="str">
        <f t="shared" si="2"/>
        <v>Señora</v>
      </c>
      <c r="K45" s="44" t="s">
        <v>147</v>
      </c>
      <c r="L45" s="50" t="s">
        <v>148</v>
      </c>
      <c r="M45" s="41">
        <v>2392</v>
      </c>
      <c r="N45" s="1" t="str">
        <f t="shared" si="3"/>
        <v>Bajo</v>
      </c>
    </row>
    <row r="46" spans="1:14" ht="15">
      <c r="A46" s="45" t="s">
        <v>60</v>
      </c>
      <c r="B46" s="46" t="s">
        <v>61</v>
      </c>
      <c r="C46" s="47" t="s">
        <v>67</v>
      </c>
      <c r="D46" s="36" t="str">
        <f t="shared" si="0"/>
        <v>S.M.P.</v>
      </c>
      <c r="E46" s="37" t="s">
        <v>68</v>
      </c>
      <c r="F46" s="47" t="s">
        <v>71</v>
      </c>
      <c r="G46" s="38">
        <v>2</v>
      </c>
      <c r="H46" s="38" t="str">
        <f t="shared" si="1"/>
        <v>Medio</v>
      </c>
      <c r="I46" s="38">
        <v>28794814</v>
      </c>
      <c r="J46" s="38" t="str">
        <f t="shared" si="2"/>
        <v>Señor</v>
      </c>
      <c r="K46" s="49" t="s">
        <v>149</v>
      </c>
      <c r="L46" s="50" t="s">
        <v>150</v>
      </c>
      <c r="M46" s="41">
        <v>5473</v>
      </c>
      <c r="N46" s="1" t="str">
        <f t="shared" si="3"/>
        <v>Alto</v>
      </c>
    </row>
    <row r="47" spans="1:14" ht="15">
      <c r="A47" s="45" t="s">
        <v>60</v>
      </c>
      <c r="B47" s="57" t="s">
        <v>61</v>
      </c>
      <c r="C47" s="47" t="s">
        <v>95</v>
      </c>
      <c r="D47" s="36" t="str">
        <f t="shared" si="0"/>
        <v>Breña</v>
      </c>
      <c r="E47" s="37" t="s">
        <v>68</v>
      </c>
      <c r="F47" s="47" t="s">
        <v>71</v>
      </c>
      <c r="G47" s="52"/>
      <c r="H47" s="38" t="str">
        <f t="shared" si="1"/>
        <v>Medio</v>
      </c>
      <c r="I47" s="38"/>
      <c r="J47" s="38" t="str">
        <f t="shared" si="2"/>
        <v>Señor</v>
      </c>
      <c r="K47" s="49" t="s">
        <v>151</v>
      </c>
      <c r="L47" s="49" t="s">
        <v>152</v>
      </c>
      <c r="M47" s="41">
        <v>2074</v>
      </c>
      <c r="N47" s="1" t="str">
        <f t="shared" si="3"/>
        <v>Bajo</v>
      </c>
    </row>
    <row r="48" spans="1:14" ht="15">
      <c r="A48" s="45" t="s">
        <v>60</v>
      </c>
      <c r="B48" s="46" t="s">
        <v>61</v>
      </c>
      <c r="C48" s="47" t="s">
        <v>103</v>
      </c>
      <c r="D48" s="36" t="str">
        <f t="shared" si="0"/>
        <v>Barrios Altos</v>
      </c>
      <c r="E48" s="37" t="s">
        <v>68</v>
      </c>
      <c r="F48" s="47" t="s">
        <v>71</v>
      </c>
      <c r="G48" s="38">
        <v>2</v>
      </c>
      <c r="H48" s="38" t="str">
        <f t="shared" si="1"/>
        <v>Medio</v>
      </c>
      <c r="I48" s="38">
        <v>99283346</v>
      </c>
      <c r="J48" s="38" t="str">
        <f t="shared" si="2"/>
        <v>Señor</v>
      </c>
      <c r="K48" s="49" t="s">
        <v>153</v>
      </c>
      <c r="L48" s="40" t="s">
        <v>154</v>
      </c>
      <c r="M48" s="41">
        <v>7253</v>
      </c>
      <c r="N48" s="1" t="str">
        <f t="shared" si="3"/>
        <v>Alto</v>
      </c>
    </row>
    <row r="49" spans="1:14" ht="15">
      <c r="A49" s="45" t="s">
        <v>60</v>
      </c>
      <c r="B49" s="46" t="s">
        <v>61</v>
      </c>
      <c r="C49" s="47" t="s">
        <v>103</v>
      </c>
      <c r="D49" s="36" t="str">
        <f t="shared" si="0"/>
        <v>Barrios Altos</v>
      </c>
      <c r="E49" s="37" t="s">
        <v>68</v>
      </c>
      <c r="F49" s="47" t="s">
        <v>71</v>
      </c>
      <c r="G49" s="38">
        <v>2</v>
      </c>
      <c r="H49" s="38" t="str">
        <f t="shared" si="1"/>
        <v>Medio</v>
      </c>
      <c r="I49" s="38">
        <v>57107292</v>
      </c>
      <c r="J49" s="38" t="str">
        <f t="shared" si="2"/>
        <v>Señor</v>
      </c>
      <c r="K49" s="49" t="s">
        <v>155</v>
      </c>
      <c r="L49" s="49" t="s">
        <v>156</v>
      </c>
      <c r="M49" s="41">
        <v>4139</v>
      </c>
      <c r="N49" s="1" t="str">
        <f t="shared" si="3"/>
        <v>Bajo</v>
      </c>
    </row>
    <row r="50" spans="1:14" ht="15">
      <c r="A50" s="45" t="s">
        <v>66</v>
      </c>
      <c r="B50" s="46" t="s">
        <v>61</v>
      </c>
      <c r="C50" s="47" t="s">
        <v>67</v>
      </c>
      <c r="D50" s="36" t="str">
        <f t="shared" si="0"/>
        <v>S.M.P.</v>
      </c>
      <c r="E50" s="37" t="s">
        <v>68</v>
      </c>
      <c r="F50" s="47" t="s">
        <v>71</v>
      </c>
      <c r="G50" s="38">
        <v>2</v>
      </c>
      <c r="H50" s="38" t="str">
        <f t="shared" si="1"/>
        <v>Medio</v>
      </c>
      <c r="I50" s="38"/>
      <c r="J50" s="38" t="str">
        <f t="shared" si="2"/>
        <v>Señora</v>
      </c>
      <c r="K50" s="49" t="s">
        <v>157</v>
      </c>
      <c r="L50" s="55" t="s">
        <v>158</v>
      </c>
      <c r="M50" s="41">
        <v>3840</v>
      </c>
      <c r="N50" s="1" t="str">
        <f t="shared" si="3"/>
        <v>Bajo</v>
      </c>
    </row>
    <row r="51" spans="1:14" ht="15">
      <c r="A51" s="45" t="s">
        <v>60</v>
      </c>
      <c r="B51" s="57" t="s">
        <v>61</v>
      </c>
      <c r="C51" s="47" t="s">
        <v>159</v>
      </c>
      <c r="D51" s="36" t="str">
        <f t="shared" si="0"/>
        <v>San  Miguel</v>
      </c>
      <c r="E51" s="37" t="s">
        <v>108</v>
      </c>
      <c r="F51" s="47" t="s">
        <v>6</v>
      </c>
      <c r="G51" s="47">
        <v>2</v>
      </c>
      <c r="H51" s="38" t="str">
        <f t="shared" si="1"/>
        <v>Medio</v>
      </c>
      <c r="I51" s="38">
        <v>94623436</v>
      </c>
      <c r="J51" s="38" t="str">
        <f t="shared" si="2"/>
        <v>Señor</v>
      </c>
      <c r="K51" s="62" t="s">
        <v>160</v>
      </c>
      <c r="L51" s="55" t="s">
        <v>161</v>
      </c>
      <c r="M51" s="41">
        <v>5617</v>
      </c>
      <c r="N51" s="1" t="str">
        <f t="shared" si="3"/>
        <v>Alto</v>
      </c>
    </row>
    <row r="52" spans="1:14" ht="15">
      <c r="A52" s="59" t="s">
        <v>60</v>
      </c>
      <c r="B52" s="57" t="s">
        <v>141</v>
      </c>
      <c r="C52" s="52" t="s">
        <v>162</v>
      </c>
      <c r="D52" s="36" t="str">
        <f t="shared" si="0"/>
        <v/>
      </c>
      <c r="E52" s="38" t="s">
        <v>68</v>
      </c>
      <c r="F52" s="52" t="s">
        <v>6</v>
      </c>
      <c r="G52" s="52">
        <v>1</v>
      </c>
      <c r="H52" s="38" t="str">
        <f t="shared" si="1"/>
        <v>Alto</v>
      </c>
      <c r="I52" s="38">
        <v>25829266</v>
      </c>
      <c r="J52" s="38" t="str">
        <f t="shared" si="2"/>
        <v>Señor</v>
      </c>
      <c r="K52" s="58" t="s">
        <v>163</v>
      </c>
      <c r="L52" s="49" t="s">
        <v>164</v>
      </c>
      <c r="M52" s="41">
        <v>4885</v>
      </c>
      <c r="N52" s="1" t="str">
        <f t="shared" si="3"/>
        <v>Bajo</v>
      </c>
    </row>
    <row r="53" spans="1:14" ht="15">
      <c r="A53" s="59" t="s">
        <v>66</v>
      </c>
      <c r="B53" s="57" t="s">
        <v>141</v>
      </c>
      <c r="C53" s="47" t="s">
        <v>100</v>
      </c>
      <c r="D53" s="36" t="str">
        <f t="shared" si="0"/>
        <v/>
      </c>
      <c r="E53" s="37" t="s">
        <v>68</v>
      </c>
      <c r="F53" s="52" t="s">
        <v>6</v>
      </c>
      <c r="G53" s="52">
        <v>2</v>
      </c>
      <c r="H53" s="38" t="str">
        <f t="shared" si="1"/>
        <v>Medio</v>
      </c>
      <c r="I53" s="38">
        <v>36446303</v>
      </c>
      <c r="J53" s="38" t="str">
        <f t="shared" si="2"/>
        <v>Señora</v>
      </c>
      <c r="K53" s="50" t="s">
        <v>165</v>
      </c>
      <c r="L53" s="55" t="s">
        <v>166</v>
      </c>
      <c r="M53" s="41">
        <v>4534</v>
      </c>
      <c r="N53" s="1" t="str">
        <f t="shared" si="3"/>
        <v>Bajo</v>
      </c>
    </row>
    <row r="54" spans="1:14" ht="15">
      <c r="A54" s="45" t="s">
        <v>60</v>
      </c>
      <c r="B54" s="46" t="s">
        <v>61</v>
      </c>
      <c r="C54" s="47" t="s">
        <v>100</v>
      </c>
      <c r="D54" s="36" t="str">
        <f t="shared" si="0"/>
        <v>Callao</v>
      </c>
      <c r="E54" s="37" t="s">
        <v>74</v>
      </c>
      <c r="F54" s="52" t="s">
        <v>6</v>
      </c>
      <c r="G54" s="47">
        <v>1</v>
      </c>
      <c r="H54" s="38" t="str">
        <f t="shared" si="1"/>
        <v>Alto</v>
      </c>
      <c r="I54" s="38"/>
      <c r="J54" s="38" t="str">
        <f t="shared" si="2"/>
        <v>Señor</v>
      </c>
      <c r="K54" s="53" t="s">
        <v>167</v>
      </c>
      <c r="L54" s="49" t="s">
        <v>168</v>
      </c>
      <c r="M54" s="41">
        <v>4979</v>
      </c>
      <c r="N54" s="1" t="str">
        <f t="shared" si="3"/>
        <v>Bajo</v>
      </c>
    </row>
    <row r="55" spans="1:14" ht="15">
      <c r="A55" s="45" t="s">
        <v>60</v>
      </c>
      <c r="B55" s="57" t="s">
        <v>61</v>
      </c>
      <c r="C55" s="47" t="s">
        <v>77</v>
      </c>
      <c r="D55" s="36" t="str">
        <f t="shared" si="0"/>
        <v>La Victoria</v>
      </c>
      <c r="E55" s="37" t="s">
        <v>74</v>
      </c>
      <c r="F55" s="47" t="s">
        <v>71</v>
      </c>
      <c r="G55" s="43">
        <v>2</v>
      </c>
      <c r="H55" s="38" t="str">
        <f t="shared" si="1"/>
        <v>Medio</v>
      </c>
      <c r="I55" s="38">
        <v>53664481</v>
      </c>
      <c r="J55" s="38" t="str">
        <f t="shared" si="2"/>
        <v>Señor</v>
      </c>
      <c r="K55" s="50" t="s">
        <v>169</v>
      </c>
      <c r="L55" s="49" t="s">
        <v>170</v>
      </c>
      <c r="M55" s="41">
        <v>6344</v>
      </c>
      <c r="N55" s="1" t="str">
        <f t="shared" si="3"/>
        <v>Alto</v>
      </c>
    </row>
    <row r="56" spans="1:14" ht="15">
      <c r="A56" s="45" t="s">
        <v>60</v>
      </c>
      <c r="B56" s="57" t="s">
        <v>61</v>
      </c>
      <c r="C56" s="47" t="s">
        <v>77</v>
      </c>
      <c r="D56" s="36" t="str">
        <f t="shared" si="0"/>
        <v>La Victoria</v>
      </c>
      <c r="E56" s="37" t="s">
        <v>74</v>
      </c>
      <c r="F56" s="47" t="s">
        <v>7</v>
      </c>
      <c r="G56" s="43">
        <v>2</v>
      </c>
      <c r="H56" s="38" t="str">
        <f t="shared" si="1"/>
        <v>Medio</v>
      </c>
      <c r="I56" s="38">
        <v>83716355</v>
      </c>
      <c r="J56" s="38" t="str">
        <f t="shared" si="2"/>
        <v>Señor</v>
      </c>
      <c r="K56" s="50" t="s">
        <v>171</v>
      </c>
      <c r="L56" s="50" t="s">
        <v>172</v>
      </c>
      <c r="M56" s="41">
        <v>7510</v>
      </c>
      <c r="N56" s="1" t="str">
        <f t="shared" si="3"/>
        <v>Alto</v>
      </c>
    </row>
    <row r="57" spans="1:14" ht="15">
      <c r="A57" s="59" t="s">
        <v>60</v>
      </c>
      <c r="B57" s="57" t="s">
        <v>141</v>
      </c>
      <c r="C57" s="52" t="s">
        <v>173</v>
      </c>
      <c r="D57" s="36" t="str">
        <f t="shared" si="0"/>
        <v/>
      </c>
      <c r="E57" s="48" t="s">
        <v>63</v>
      </c>
      <c r="F57" s="52" t="s">
        <v>6</v>
      </c>
      <c r="G57" s="38">
        <v>1</v>
      </c>
      <c r="H57" s="38" t="str">
        <f t="shared" si="1"/>
        <v>Alto</v>
      </c>
      <c r="I57" s="38">
        <v>65982433</v>
      </c>
      <c r="J57" s="38" t="str">
        <f t="shared" si="2"/>
        <v>Señor</v>
      </c>
      <c r="K57" s="63" t="s">
        <v>174</v>
      </c>
      <c r="L57" s="40" t="s">
        <v>175</v>
      </c>
      <c r="M57" s="41">
        <v>6420</v>
      </c>
      <c r="N57" s="1" t="str">
        <f t="shared" si="3"/>
        <v>Alto</v>
      </c>
    </row>
    <row r="58" spans="1:14" ht="15">
      <c r="A58" s="45" t="s">
        <v>60</v>
      </c>
      <c r="B58" s="46" t="s">
        <v>61</v>
      </c>
      <c r="C58" s="47" t="s">
        <v>100</v>
      </c>
      <c r="D58" s="36" t="str">
        <f t="shared" si="0"/>
        <v>Callao</v>
      </c>
      <c r="E58" s="48" t="s">
        <v>74</v>
      </c>
      <c r="F58" s="47" t="s">
        <v>71</v>
      </c>
      <c r="G58" s="43">
        <v>2</v>
      </c>
      <c r="H58" s="38" t="str">
        <f t="shared" si="1"/>
        <v>Medio</v>
      </c>
      <c r="I58" s="38">
        <v>37637392</v>
      </c>
      <c r="J58" s="38" t="str">
        <f t="shared" si="2"/>
        <v>Señor</v>
      </c>
      <c r="K58" s="50" t="s">
        <v>176</v>
      </c>
      <c r="L58" s="49" t="s">
        <v>177</v>
      </c>
      <c r="M58" s="41">
        <v>4821</v>
      </c>
      <c r="N58" s="1" t="str">
        <f t="shared" si="3"/>
        <v>Bajo</v>
      </c>
    </row>
    <row r="59" spans="1:14" ht="15">
      <c r="A59" s="45" t="s">
        <v>66</v>
      </c>
      <c r="B59" s="46" t="s">
        <v>61</v>
      </c>
      <c r="C59" s="47" t="s">
        <v>178</v>
      </c>
      <c r="D59" s="36" t="str">
        <f t="shared" si="0"/>
        <v>San Juan de Miraflores</v>
      </c>
      <c r="E59" s="48" t="s">
        <v>68</v>
      </c>
      <c r="F59" s="47" t="s">
        <v>71</v>
      </c>
      <c r="G59" s="38"/>
      <c r="H59" s="38" t="str">
        <f t="shared" si="1"/>
        <v>Medio</v>
      </c>
      <c r="I59" s="38"/>
      <c r="J59" s="38" t="str">
        <f t="shared" si="2"/>
        <v>Señora</v>
      </c>
      <c r="K59" s="49" t="s">
        <v>179</v>
      </c>
      <c r="L59" s="49" t="s">
        <v>180</v>
      </c>
      <c r="M59" s="41">
        <v>6374</v>
      </c>
      <c r="N59" s="1" t="str">
        <f t="shared" si="3"/>
        <v>Alto</v>
      </c>
    </row>
    <row r="60" spans="1:14" ht="15">
      <c r="A60" s="59" t="s">
        <v>60</v>
      </c>
      <c r="B60" s="57" t="s">
        <v>141</v>
      </c>
      <c r="C60" s="52" t="s">
        <v>88</v>
      </c>
      <c r="D60" s="36" t="str">
        <f t="shared" si="0"/>
        <v/>
      </c>
      <c r="E60" s="48" t="s">
        <v>108</v>
      </c>
      <c r="F60" s="52" t="s">
        <v>6</v>
      </c>
      <c r="G60" s="38">
        <v>2</v>
      </c>
      <c r="H60" s="38" t="str">
        <f t="shared" si="1"/>
        <v>Medio</v>
      </c>
      <c r="I60" s="38">
        <v>55940572</v>
      </c>
      <c r="J60" s="38" t="str">
        <f t="shared" si="2"/>
        <v>Señor</v>
      </c>
      <c r="K60" s="49" t="s">
        <v>181</v>
      </c>
      <c r="L60" s="55" t="s">
        <v>182</v>
      </c>
      <c r="M60" s="41">
        <v>5336</v>
      </c>
      <c r="N60" s="1" t="str">
        <f t="shared" si="3"/>
        <v>Alto</v>
      </c>
    </row>
    <row r="61" spans="1:14" ht="15">
      <c r="A61" s="45" t="s">
        <v>60</v>
      </c>
      <c r="B61" s="46" t="s">
        <v>61</v>
      </c>
      <c r="C61" s="47" t="s">
        <v>100</v>
      </c>
      <c r="D61" s="36" t="str">
        <f t="shared" si="0"/>
        <v>Callao</v>
      </c>
      <c r="E61" s="48" t="s">
        <v>74</v>
      </c>
      <c r="F61" s="52" t="s">
        <v>7</v>
      </c>
      <c r="G61" s="43">
        <v>1</v>
      </c>
      <c r="H61" s="38" t="str">
        <f t="shared" si="1"/>
        <v>Alto</v>
      </c>
      <c r="I61" s="38">
        <v>29862949</v>
      </c>
      <c r="J61" s="38" t="str">
        <f t="shared" si="2"/>
        <v>Señor</v>
      </c>
      <c r="K61" s="53" t="s">
        <v>183</v>
      </c>
      <c r="L61" s="49" t="s">
        <v>184</v>
      </c>
      <c r="M61" s="41">
        <v>5990</v>
      </c>
      <c r="N61" s="1" t="str">
        <f t="shared" si="3"/>
        <v>Alto</v>
      </c>
    </row>
    <row r="62" spans="1:14" ht="15">
      <c r="A62" s="45" t="s">
        <v>66</v>
      </c>
      <c r="B62" s="46" t="s">
        <v>185</v>
      </c>
      <c r="C62" s="47" t="s">
        <v>125</v>
      </c>
      <c r="D62" s="36" t="str">
        <f t="shared" si="0"/>
        <v/>
      </c>
      <c r="E62" s="48" t="s">
        <v>68</v>
      </c>
      <c r="F62" s="52" t="s">
        <v>71</v>
      </c>
      <c r="G62" s="38">
        <v>2</v>
      </c>
      <c r="H62" s="38" t="str">
        <f t="shared" si="1"/>
        <v>Medio</v>
      </c>
      <c r="I62" s="38"/>
      <c r="J62" s="38" t="str">
        <f t="shared" si="2"/>
        <v>Señora</v>
      </c>
      <c r="K62" s="50" t="s">
        <v>186</v>
      </c>
      <c r="L62" s="50" t="s">
        <v>187</v>
      </c>
      <c r="M62" s="41">
        <v>4105</v>
      </c>
      <c r="N62" s="1" t="str">
        <f t="shared" si="3"/>
        <v>Bajo</v>
      </c>
    </row>
    <row r="63" spans="1:14" ht="15">
      <c r="A63" s="45" t="s">
        <v>60</v>
      </c>
      <c r="B63" s="46" t="s">
        <v>61</v>
      </c>
      <c r="C63" s="51" t="s">
        <v>62</v>
      </c>
      <c r="D63" s="36" t="str">
        <f t="shared" si="0"/>
        <v>Jesus Maria</v>
      </c>
      <c r="E63" s="48" t="s">
        <v>108</v>
      </c>
      <c r="F63" s="52" t="s">
        <v>7</v>
      </c>
      <c r="G63" s="43">
        <v>2</v>
      </c>
      <c r="H63" s="38" t="str">
        <f t="shared" si="1"/>
        <v>Medio</v>
      </c>
      <c r="I63" s="38">
        <v>16118290</v>
      </c>
      <c r="J63" s="38" t="str">
        <f t="shared" si="2"/>
        <v>Señor</v>
      </c>
      <c r="K63" s="50" t="s">
        <v>188</v>
      </c>
      <c r="L63" s="40" t="s">
        <v>189</v>
      </c>
      <c r="M63" s="41">
        <v>5217</v>
      </c>
      <c r="N63" s="1" t="str">
        <f t="shared" si="3"/>
        <v>Alto</v>
      </c>
    </row>
    <row r="64" spans="1:14" ht="15">
      <c r="A64" s="45" t="s">
        <v>66</v>
      </c>
      <c r="B64" s="46" t="s">
        <v>61</v>
      </c>
      <c r="C64" s="51" t="s">
        <v>62</v>
      </c>
      <c r="D64" s="36" t="str">
        <f t="shared" si="0"/>
        <v>Jesus Maria</v>
      </c>
      <c r="E64" s="48" t="s">
        <v>74</v>
      </c>
      <c r="F64" s="52" t="s">
        <v>71</v>
      </c>
      <c r="G64" s="43">
        <v>1</v>
      </c>
      <c r="H64" s="38" t="str">
        <f t="shared" si="1"/>
        <v>Alto</v>
      </c>
      <c r="I64" s="38">
        <v>25303820</v>
      </c>
      <c r="J64" s="38" t="str">
        <f t="shared" si="2"/>
        <v>Señora</v>
      </c>
      <c r="K64" s="53" t="s">
        <v>190</v>
      </c>
      <c r="L64" s="49" t="s">
        <v>191</v>
      </c>
      <c r="M64" s="41">
        <v>4331</v>
      </c>
      <c r="N64" s="1" t="str">
        <f t="shared" si="3"/>
        <v>Bajo</v>
      </c>
    </row>
    <row r="65" spans="1:14" ht="15">
      <c r="A65" s="45" t="s">
        <v>60</v>
      </c>
      <c r="B65" s="46" t="s">
        <v>61</v>
      </c>
      <c r="C65" s="47" t="s">
        <v>178</v>
      </c>
      <c r="D65" s="36" t="str">
        <f t="shared" si="0"/>
        <v>San Juan de Miraflores</v>
      </c>
      <c r="E65" s="48" t="s">
        <v>68</v>
      </c>
      <c r="F65" s="47" t="s">
        <v>6</v>
      </c>
      <c r="G65" s="38"/>
      <c r="H65" s="38" t="str">
        <f t="shared" si="1"/>
        <v>Medio</v>
      </c>
      <c r="I65" s="38"/>
      <c r="J65" s="38" t="str">
        <f t="shared" si="2"/>
        <v>Señor</v>
      </c>
      <c r="K65" s="49" t="s">
        <v>192</v>
      </c>
      <c r="L65" s="40" t="s">
        <v>193</v>
      </c>
      <c r="M65" s="41">
        <v>6451</v>
      </c>
      <c r="N65" s="1" t="str">
        <f t="shared" si="3"/>
        <v>Alto</v>
      </c>
    </row>
    <row r="66" spans="1:14" ht="15">
      <c r="A66" s="45" t="s">
        <v>60</v>
      </c>
      <c r="B66" s="46" t="s">
        <v>61</v>
      </c>
      <c r="C66" s="51" t="s">
        <v>62</v>
      </c>
      <c r="D66" s="36" t="str">
        <f t="shared" si="0"/>
        <v>Jesus Maria</v>
      </c>
      <c r="E66" s="48" t="s">
        <v>74</v>
      </c>
      <c r="F66" s="47" t="s">
        <v>71</v>
      </c>
      <c r="G66" s="43">
        <v>2</v>
      </c>
      <c r="H66" s="38" t="str">
        <f t="shared" si="1"/>
        <v>Medio</v>
      </c>
      <c r="I66" s="38">
        <v>31706532</v>
      </c>
      <c r="J66" s="38" t="str">
        <f t="shared" si="2"/>
        <v>Señor</v>
      </c>
      <c r="K66" s="50" t="s">
        <v>194</v>
      </c>
      <c r="L66" s="40" t="s">
        <v>195</v>
      </c>
      <c r="M66" s="41">
        <v>2489</v>
      </c>
      <c r="N66" s="1" t="str">
        <f t="shared" si="3"/>
        <v>Bajo</v>
      </c>
    </row>
    <row r="67" spans="1:14" ht="15">
      <c r="A67" s="45" t="s">
        <v>66</v>
      </c>
      <c r="B67" s="46" t="s">
        <v>61</v>
      </c>
      <c r="C67" s="51" t="s">
        <v>62</v>
      </c>
      <c r="D67" s="36" t="str">
        <f t="shared" si="0"/>
        <v>Jesus Maria</v>
      </c>
      <c r="E67" s="48" t="s">
        <v>108</v>
      </c>
      <c r="F67" s="47" t="s">
        <v>6</v>
      </c>
      <c r="G67" s="43">
        <v>2</v>
      </c>
      <c r="H67" s="38" t="str">
        <f t="shared" si="1"/>
        <v>Medio</v>
      </c>
      <c r="I67" s="38">
        <v>81457432</v>
      </c>
      <c r="J67" s="38" t="str">
        <f t="shared" si="2"/>
        <v>Señora</v>
      </c>
      <c r="K67" s="49" t="s">
        <v>196</v>
      </c>
      <c r="L67" s="49" t="s">
        <v>197</v>
      </c>
      <c r="M67" s="41">
        <v>3301</v>
      </c>
      <c r="N67" s="1" t="str">
        <f t="shared" si="3"/>
        <v>Bajo</v>
      </c>
    </row>
    <row r="68" spans="1:14" ht="15">
      <c r="A68" s="45" t="s">
        <v>60</v>
      </c>
      <c r="B68" s="57" t="s">
        <v>61</v>
      </c>
      <c r="C68" s="47" t="s">
        <v>77</v>
      </c>
      <c r="D68" s="36" t="str">
        <f t="shared" si="0"/>
        <v>La Victoria</v>
      </c>
      <c r="E68" s="48" t="s">
        <v>74</v>
      </c>
      <c r="F68" s="47" t="s">
        <v>71</v>
      </c>
      <c r="G68" s="43">
        <v>2</v>
      </c>
      <c r="H68" s="38" t="str">
        <f t="shared" si="1"/>
        <v>Medio</v>
      </c>
      <c r="I68" s="38"/>
      <c r="J68" s="38" t="str">
        <f t="shared" si="2"/>
        <v>Señor</v>
      </c>
      <c r="K68" s="50" t="s">
        <v>198</v>
      </c>
      <c r="L68" s="49" t="s">
        <v>199</v>
      </c>
      <c r="M68" s="41">
        <v>6789</v>
      </c>
      <c r="N68" s="1" t="str">
        <f t="shared" si="3"/>
        <v>Alto</v>
      </c>
    </row>
    <row r="69" spans="1:14" ht="15">
      <c r="A69" s="45" t="s">
        <v>66</v>
      </c>
      <c r="B69" s="57" t="s">
        <v>61</v>
      </c>
      <c r="C69" s="47" t="s">
        <v>200</v>
      </c>
      <c r="D69" s="36" t="str">
        <f t="shared" si="0"/>
        <v>Barranco</v>
      </c>
      <c r="E69" s="48" t="s">
        <v>108</v>
      </c>
      <c r="F69" s="47" t="s">
        <v>6</v>
      </c>
      <c r="G69" s="43">
        <v>2</v>
      </c>
      <c r="H69" s="38" t="str">
        <f t="shared" si="1"/>
        <v>Medio</v>
      </c>
      <c r="I69" s="38">
        <v>38833571</v>
      </c>
      <c r="J69" s="38" t="str">
        <f t="shared" si="2"/>
        <v>Señora</v>
      </c>
      <c r="K69" s="64" t="s">
        <v>201</v>
      </c>
      <c r="L69" s="55" t="s">
        <v>202</v>
      </c>
      <c r="M69" s="41">
        <v>6440</v>
      </c>
      <c r="N69" s="1" t="str">
        <f t="shared" si="3"/>
        <v>Alto</v>
      </c>
    </row>
    <row r="70" spans="1:14" ht="15">
      <c r="A70" s="59" t="s">
        <v>60</v>
      </c>
      <c r="B70" s="57" t="s">
        <v>61</v>
      </c>
      <c r="C70" s="52" t="s">
        <v>200</v>
      </c>
      <c r="D70" s="36" t="str">
        <f t="shared" si="0"/>
        <v>Barranco</v>
      </c>
      <c r="E70" s="48" t="s">
        <v>108</v>
      </c>
      <c r="F70" s="52" t="s">
        <v>7</v>
      </c>
      <c r="G70" s="38">
        <v>1</v>
      </c>
      <c r="H70" s="38" t="str">
        <f t="shared" si="1"/>
        <v>Alto</v>
      </c>
      <c r="I70" s="38"/>
      <c r="J70" s="38" t="str">
        <f t="shared" si="2"/>
        <v>Señor</v>
      </c>
      <c r="K70" s="49" t="s">
        <v>203</v>
      </c>
      <c r="L70" s="49" t="s">
        <v>204</v>
      </c>
      <c r="M70" s="41">
        <v>2256</v>
      </c>
      <c r="N70" s="1" t="str">
        <f t="shared" si="3"/>
        <v>Bajo</v>
      </c>
    </row>
    <row r="71" spans="1:14" ht="15">
      <c r="A71" s="59" t="s">
        <v>60</v>
      </c>
      <c r="B71" s="57" t="s">
        <v>141</v>
      </c>
      <c r="C71" s="52" t="s">
        <v>205</v>
      </c>
      <c r="D71" s="36" t="str">
        <f t="shared" si="0"/>
        <v/>
      </c>
      <c r="E71" s="52" t="s">
        <v>74</v>
      </c>
      <c r="F71" s="52" t="s">
        <v>6</v>
      </c>
      <c r="G71" s="38">
        <v>1</v>
      </c>
      <c r="H71" s="38" t="str">
        <f t="shared" si="1"/>
        <v>Alto</v>
      </c>
      <c r="I71" s="38">
        <v>11715370</v>
      </c>
      <c r="J71" s="38" t="str">
        <f t="shared" si="2"/>
        <v>Señor</v>
      </c>
      <c r="K71" s="53" t="s">
        <v>206</v>
      </c>
      <c r="L71" s="49" t="s">
        <v>207</v>
      </c>
      <c r="M71" s="41">
        <v>7293</v>
      </c>
      <c r="N71" s="1" t="str">
        <f t="shared" si="3"/>
        <v>Alto</v>
      </c>
    </row>
    <row r="72" spans="1:14" ht="15">
      <c r="A72" s="45" t="s">
        <v>60</v>
      </c>
      <c r="B72" s="57" t="s">
        <v>61</v>
      </c>
      <c r="C72" s="47" t="s">
        <v>95</v>
      </c>
      <c r="D72" s="36" t="str">
        <f t="shared" si="0"/>
        <v>Breña</v>
      </c>
      <c r="E72" s="48" t="s">
        <v>68</v>
      </c>
      <c r="F72" s="47" t="s">
        <v>6</v>
      </c>
      <c r="G72" s="38">
        <v>2</v>
      </c>
      <c r="H72" s="38" t="str">
        <f t="shared" si="1"/>
        <v>Medio</v>
      </c>
      <c r="I72" s="38">
        <v>99715853</v>
      </c>
      <c r="J72" s="38" t="str">
        <f t="shared" si="2"/>
        <v>Señor</v>
      </c>
      <c r="K72" s="49" t="s">
        <v>208</v>
      </c>
      <c r="L72" s="49" t="s">
        <v>209</v>
      </c>
      <c r="M72" s="41">
        <v>2149</v>
      </c>
      <c r="N72" s="1" t="str">
        <f t="shared" si="3"/>
        <v>Bajo</v>
      </c>
    </row>
    <row r="73" spans="1:14" ht="15">
      <c r="A73" s="45" t="s">
        <v>60</v>
      </c>
      <c r="B73" s="46" t="s">
        <v>61</v>
      </c>
      <c r="C73" s="51" t="s">
        <v>62</v>
      </c>
      <c r="D73" s="36" t="str">
        <f t="shared" si="0"/>
        <v>Jesus Maria</v>
      </c>
      <c r="E73" s="48" t="s">
        <v>108</v>
      </c>
      <c r="F73" s="52" t="s">
        <v>6</v>
      </c>
      <c r="G73" s="47">
        <v>2</v>
      </c>
      <c r="H73" s="38" t="str">
        <f t="shared" si="1"/>
        <v>Medio</v>
      </c>
      <c r="I73" s="38"/>
      <c r="J73" s="38" t="str">
        <f t="shared" si="2"/>
        <v>Señor</v>
      </c>
      <c r="K73" s="50" t="s">
        <v>210</v>
      </c>
      <c r="L73" s="49" t="s">
        <v>211</v>
      </c>
      <c r="M73" s="41">
        <v>3472</v>
      </c>
      <c r="N73" s="1" t="str">
        <f t="shared" si="3"/>
        <v>Bajo</v>
      </c>
    </row>
    <row r="74" spans="1:14" ht="15">
      <c r="A74" s="45" t="s">
        <v>66</v>
      </c>
      <c r="B74" s="46" t="s">
        <v>61</v>
      </c>
      <c r="C74" s="51" t="s">
        <v>62</v>
      </c>
      <c r="D74" s="36" t="str">
        <f t="shared" si="0"/>
        <v>Jesus Maria</v>
      </c>
      <c r="E74" s="48" t="s">
        <v>74</v>
      </c>
      <c r="F74" s="47" t="s">
        <v>7</v>
      </c>
      <c r="G74" s="47">
        <v>2</v>
      </c>
      <c r="H74" s="38" t="str">
        <f t="shared" si="1"/>
        <v>Medio</v>
      </c>
      <c r="I74" s="38">
        <v>76923009</v>
      </c>
      <c r="J74" s="38" t="str">
        <f t="shared" si="2"/>
        <v>Señora</v>
      </c>
      <c r="K74" s="50" t="s">
        <v>212</v>
      </c>
      <c r="L74" s="64" t="s">
        <v>213</v>
      </c>
      <c r="M74" s="41">
        <v>3009</v>
      </c>
      <c r="N74" s="1" t="str">
        <f t="shared" si="3"/>
        <v>Bajo</v>
      </c>
    </row>
    <row r="75" spans="1:14" ht="15">
      <c r="A75" s="45" t="s">
        <v>66</v>
      </c>
      <c r="B75" s="46" t="s">
        <v>61</v>
      </c>
      <c r="C75" s="51" t="s">
        <v>62</v>
      </c>
      <c r="D75" s="36" t="str">
        <f t="shared" si="0"/>
        <v>Jesus Maria</v>
      </c>
      <c r="E75" s="48" t="s">
        <v>74</v>
      </c>
      <c r="F75" s="47" t="s">
        <v>7</v>
      </c>
      <c r="G75" s="47">
        <v>2</v>
      </c>
      <c r="H75" s="38" t="str">
        <f t="shared" si="1"/>
        <v>Medio</v>
      </c>
      <c r="I75" s="38">
        <v>50780797</v>
      </c>
      <c r="J75" s="38" t="str">
        <f t="shared" si="2"/>
        <v>Señora</v>
      </c>
      <c r="K75" s="50" t="s">
        <v>214</v>
      </c>
      <c r="L75" s="49" t="s">
        <v>215</v>
      </c>
      <c r="M75" s="41">
        <v>4864</v>
      </c>
      <c r="N75" s="1" t="str">
        <f t="shared" si="3"/>
        <v>Bajo</v>
      </c>
    </row>
    <row r="76" spans="1:14" ht="15">
      <c r="A76" s="45" t="s">
        <v>60</v>
      </c>
      <c r="B76" s="57" t="s">
        <v>61</v>
      </c>
      <c r="C76" s="47" t="s">
        <v>125</v>
      </c>
      <c r="D76" s="36" t="str">
        <f t="shared" si="0"/>
        <v>Lima</v>
      </c>
      <c r="E76" s="48" t="s">
        <v>68</v>
      </c>
      <c r="F76" s="47" t="s">
        <v>6</v>
      </c>
      <c r="G76" s="47">
        <v>2</v>
      </c>
      <c r="H76" s="38" t="str">
        <f t="shared" si="1"/>
        <v>Medio</v>
      </c>
      <c r="I76" s="38">
        <v>89509631</v>
      </c>
      <c r="J76" s="38" t="str">
        <f t="shared" si="2"/>
        <v>Señor</v>
      </c>
      <c r="K76" s="64" t="s">
        <v>216</v>
      </c>
      <c r="L76" s="49" t="s">
        <v>217</v>
      </c>
      <c r="M76" s="41">
        <v>6360</v>
      </c>
      <c r="N76" s="1" t="str">
        <f t="shared" si="3"/>
        <v>Alto</v>
      </c>
    </row>
    <row r="77" spans="1:14" ht="15">
      <c r="A77" s="45" t="s">
        <v>60</v>
      </c>
      <c r="B77" s="57" t="s">
        <v>61</v>
      </c>
      <c r="C77" s="47" t="s">
        <v>218</v>
      </c>
      <c r="D77" s="36" t="str">
        <f t="shared" ref="D77:D140" si="4">IF(B77="activo",C77,"")</f>
        <v>El Agustino</v>
      </c>
      <c r="E77" s="48" t="s">
        <v>68</v>
      </c>
      <c r="F77" s="47" t="s">
        <v>71</v>
      </c>
      <c r="G77" s="38"/>
      <c r="H77" s="38" t="str">
        <f t="shared" ref="H77:H140" si="5">IF(G77=1,"Alto","Medio")</f>
        <v>Medio</v>
      </c>
      <c r="I77" s="38"/>
      <c r="J77" s="38" t="str">
        <f t="shared" ref="J77:J140" si="6">IF(A77="M","Señor","Señora")</f>
        <v>Señor</v>
      </c>
      <c r="K77" s="49" t="s">
        <v>75</v>
      </c>
      <c r="L77" s="40" t="s">
        <v>219</v>
      </c>
      <c r="M77" s="41">
        <v>3333</v>
      </c>
      <c r="N77" s="1" t="str">
        <f t="shared" ref="N77:N140" si="7">IF(M77&lt;=5000,"Bajo","Alto")</f>
        <v>Bajo</v>
      </c>
    </row>
    <row r="78" spans="1:14" ht="15">
      <c r="A78" s="45" t="s">
        <v>60</v>
      </c>
      <c r="B78" s="57" t="s">
        <v>61</v>
      </c>
      <c r="C78" s="47" t="s">
        <v>77</v>
      </c>
      <c r="D78" s="36" t="str">
        <f t="shared" si="4"/>
        <v>La Victoria</v>
      </c>
      <c r="E78" s="48" t="s">
        <v>74</v>
      </c>
      <c r="F78" s="52" t="s">
        <v>6</v>
      </c>
      <c r="G78" s="43">
        <v>1</v>
      </c>
      <c r="H78" s="38" t="str">
        <f t="shared" si="5"/>
        <v>Alto</v>
      </c>
      <c r="I78" s="38">
        <v>54732962</v>
      </c>
      <c r="J78" s="38" t="str">
        <f t="shared" si="6"/>
        <v>Señor</v>
      </c>
      <c r="K78" s="53" t="s">
        <v>220</v>
      </c>
      <c r="L78" s="50" t="s">
        <v>221</v>
      </c>
      <c r="M78" s="41">
        <v>7762</v>
      </c>
      <c r="N78" s="1" t="str">
        <f t="shared" si="7"/>
        <v>Alto</v>
      </c>
    </row>
    <row r="79" spans="1:14" ht="15">
      <c r="A79" s="45" t="s">
        <v>66</v>
      </c>
      <c r="B79" s="46" t="s">
        <v>61</v>
      </c>
      <c r="C79" s="47" t="s">
        <v>100</v>
      </c>
      <c r="D79" s="36" t="str">
        <f t="shared" si="4"/>
        <v>Callao</v>
      </c>
      <c r="E79" s="48" t="s">
        <v>74</v>
      </c>
      <c r="F79" s="52" t="s">
        <v>6</v>
      </c>
      <c r="G79" s="43">
        <v>1</v>
      </c>
      <c r="H79" s="38" t="str">
        <f t="shared" si="5"/>
        <v>Alto</v>
      </c>
      <c r="I79" s="38"/>
      <c r="J79" s="38" t="str">
        <f t="shared" si="6"/>
        <v>Señora</v>
      </c>
      <c r="K79" s="53" t="s">
        <v>222</v>
      </c>
      <c r="L79" s="50" t="s">
        <v>223</v>
      </c>
      <c r="M79" s="41">
        <v>6760</v>
      </c>
      <c r="N79" s="1" t="str">
        <f t="shared" si="7"/>
        <v>Alto</v>
      </c>
    </row>
    <row r="80" spans="1:14" ht="15">
      <c r="A80" s="59" t="s">
        <v>66</v>
      </c>
      <c r="B80" s="57" t="s">
        <v>119</v>
      </c>
      <c r="C80" s="52" t="s">
        <v>77</v>
      </c>
      <c r="D80" s="36" t="str">
        <f t="shared" si="4"/>
        <v/>
      </c>
      <c r="E80" s="48" t="s">
        <v>74</v>
      </c>
      <c r="F80" s="52" t="s">
        <v>71</v>
      </c>
      <c r="G80" s="38">
        <v>1</v>
      </c>
      <c r="H80" s="38" t="str">
        <f t="shared" si="5"/>
        <v>Alto</v>
      </c>
      <c r="I80" s="38">
        <v>57748991</v>
      </c>
      <c r="J80" s="38" t="str">
        <f t="shared" si="6"/>
        <v>Señora</v>
      </c>
      <c r="K80" s="50" t="s">
        <v>224</v>
      </c>
      <c r="L80" s="40" t="s">
        <v>225</v>
      </c>
      <c r="M80" s="41">
        <v>7196</v>
      </c>
      <c r="N80" s="1" t="str">
        <f t="shared" si="7"/>
        <v>Alto</v>
      </c>
    </row>
    <row r="81" spans="1:14" ht="15">
      <c r="A81" s="59" t="s">
        <v>60</v>
      </c>
      <c r="B81" s="57" t="s">
        <v>141</v>
      </c>
      <c r="C81" s="52" t="s">
        <v>162</v>
      </c>
      <c r="D81" s="36" t="str">
        <f t="shared" si="4"/>
        <v/>
      </c>
      <c r="E81" s="65" t="s">
        <v>68</v>
      </c>
      <c r="F81" s="52" t="s">
        <v>6</v>
      </c>
      <c r="G81" s="38"/>
      <c r="H81" s="38" t="str">
        <f t="shared" si="5"/>
        <v>Medio</v>
      </c>
      <c r="I81" s="38"/>
      <c r="J81" s="38" t="str">
        <f t="shared" si="6"/>
        <v>Señor</v>
      </c>
      <c r="K81" s="58" t="s">
        <v>226</v>
      </c>
      <c r="L81" s="50" t="s">
        <v>227</v>
      </c>
      <c r="M81" s="41">
        <v>5308</v>
      </c>
      <c r="N81" s="1" t="str">
        <f t="shared" si="7"/>
        <v>Alto</v>
      </c>
    </row>
    <row r="82" spans="1:14" ht="15">
      <c r="A82" s="45" t="s">
        <v>60</v>
      </c>
      <c r="B82" s="46" t="s">
        <v>61</v>
      </c>
      <c r="C82" s="52" t="s">
        <v>125</v>
      </c>
      <c r="D82" s="36" t="str">
        <f t="shared" si="4"/>
        <v>Lima</v>
      </c>
      <c r="E82" s="48" t="s">
        <v>63</v>
      </c>
      <c r="F82" s="52" t="s">
        <v>6</v>
      </c>
      <c r="G82" s="38">
        <v>1</v>
      </c>
      <c r="H82" s="38" t="str">
        <f t="shared" si="5"/>
        <v>Alto</v>
      </c>
      <c r="I82" s="38">
        <v>73430222</v>
      </c>
      <c r="J82" s="38" t="str">
        <f t="shared" si="6"/>
        <v>Señor</v>
      </c>
      <c r="K82" s="55" t="s">
        <v>228</v>
      </c>
      <c r="L82" s="49" t="s">
        <v>229</v>
      </c>
      <c r="M82" s="41">
        <v>7774</v>
      </c>
      <c r="N82" s="1" t="str">
        <f t="shared" si="7"/>
        <v>Alto</v>
      </c>
    </row>
    <row r="83" spans="1:14" ht="15">
      <c r="A83" s="45" t="s">
        <v>66</v>
      </c>
      <c r="B83" s="57" t="s">
        <v>61</v>
      </c>
      <c r="C83" s="47" t="s">
        <v>95</v>
      </c>
      <c r="D83" s="36" t="str">
        <f t="shared" si="4"/>
        <v>Breña</v>
      </c>
      <c r="E83" s="48" t="s">
        <v>68</v>
      </c>
      <c r="F83" s="52" t="s">
        <v>6</v>
      </c>
      <c r="G83" s="38">
        <v>1</v>
      </c>
      <c r="H83" s="38" t="str">
        <f t="shared" si="5"/>
        <v>Alto</v>
      </c>
      <c r="I83" s="38">
        <v>49050191</v>
      </c>
      <c r="J83" s="38" t="str">
        <f t="shared" si="6"/>
        <v>Señora</v>
      </c>
      <c r="K83" s="50" t="s">
        <v>230</v>
      </c>
      <c r="L83" s="66" t="s">
        <v>231</v>
      </c>
      <c r="M83" s="41">
        <v>4149</v>
      </c>
      <c r="N83" s="1" t="str">
        <f t="shared" si="7"/>
        <v>Bajo</v>
      </c>
    </row>
    <row r="84" spans="1:14" ht="15">
      <c r="A84" s="45" t="s">
        <v>60</v>
      </c>
      <c r="B84" s="57" t="s">
        <v>61</v>
      </c>
      <c r="C84" s="47" t="s">
        <v>159</v>
      </c>
      <c r="D84" s="36" t="str">
        <f t="shared" si="4"/>
        <v>San  Miguel</v>
      </c>
      <c r="E84" s="48" t="s">
        <v>108</v>
      </c>
      <c r="F84" s="47" t="s">
        <v>6</v>
      </c>
      <c r="G84" s="47">
        <v>2</v>
      </c>
      <c r="H84" s="38" t="str">
        <f t="shared" si="5"/>
        <v>Medio</v>
      </c>
      <c r="I84" s="38"/>
      <c r="J84" s="38" t="str">
        <f t="shared" si="6"/>
        <v>Señor</v>
      </c>
      <c r="K84" s="64" t="s">
        <v>232</v>
      </c>
      <c r="L84" s="50" t="s">
        <v>233</v>
      </c>
      <c r="M84" s="41">
        <v>4918</v>
      </c>
      <c r="N84" s="1" t="str">
        <f t="shared" si="7"/>
        <v>Bajo</v>
      </c>
    </row>
    <row r="85" spans="1:14" ht="15">
      <c r="A85" s="45" t="s">
        <v>60</v>
      </c>
      <c r="B85" s="46" t="s">
        <v>61</v>
      </c>
      <c r="C85" s="47" t="s">
        <v>100</v>
      </c>
      <c r="D85" s="36" t="str">
        <f t="shared" si="4"/>
        <v>Callao</v>
      </c>
      <c r="E85" s="48" t="s">
        <v>108</v>
      </c>
      <c r="F85" s="47" t="s">
        <v>7</v>
      </c>
      <c r="G85" s="43">
        <v>2</v>
      </c>
      <c r="H85" s="38" t="str">
        <f t="shared" si="5"/>
        <v>Medio</v>
      </c>
      <c r="I85" s="38">
        <v>65719130</v>
      </c>
      <c r="J85" s="38" t="str">
        <f t="shared" si="6"/>
        <v>Señor</v>
      </c>
      <c r="K85" s="49" t="s">
        <v>234</v>
      </c>
      <c r="L85" s="64" t="s">
        <v>235</v>
      </c>
      <c r="M85" s="41">
        <v>4471</v>
      </c>
      <c r="N85" s="1" t="str">
        <f t="shared" si="7"/>
        <v>Bajo</v>
      </c>
    </row>
    <row r="86" spans="1:14" ht="15">
      <c r="A86" s="45" t="s">
        <v>60</v>
      </c>
      <c r="B86" s="46" t="s">
        <v>61</v>
      </c>
      <c r="C86" s="47" t="s">
        <v>178</v>
      </c>
      <c r="D86" s="36" t="str">
        <f t="shared" si="4"/>
        <v>San Juan de Miraflores</v>
      </c>
      <c r="E86" s="48" t="s">
        <v>68</v>
      </c>
      <c r="F86" s="52" t="s">
        <v>6</v>
      </c>
      <c r="G86" s="52">
        <v>1</v>
      </c>
      <c r="H86" s="38" t="str">
        <f t="shared" si="5"/>
        <v>Alto</v>
      </c>
      <c r="I86" s="38"/>
      <c r="J86" s="38" t="str">
        <f t="shared" si="6"/>
        <v>Señor</v>
      </c>
      <c r="K86" s="50" t="s">
        <v>236</v>
      </c>
      <c r="L86" s="55" t="s">
        <v>237</v>
      </c>
      <c r="M86" s="41">
        <v>2267</v>
      </c>
      <c r="N86" s="1" t="str">
        <f t="shared" si="7"/>
        <v>Bajo</v>
      </c>
    </row>
    <row r="87" spans="1:14" ht="15">
      <c r="A87" s="45" t="s">
        <v>60</v>
      </c>
      <c r="B87" s="46" t="s">
        <v>61</v>
      </c>
      <c r="C87" s="47" t="s">
        <v>103</v>
      </c>
      <c r="D87" s="36" t="str">
        <f t="shared" si="4"/>
        <v>Barrios Altos</v>
      </c>
      <c r="E87" s="48" t="s">
        <v>68</v>
      </c>
      <c r="F87" s="47" t="s">
        <v>6</v>
      </c>
      <c r="G87" s="52">
        <v>2</v>
      </c>
      <c r="H87" s="38" t="str">
        <f t="shared" si="5"/>
        <v>Medio</v>
      </c>
      <c r="I87" s="38">
        <v>82966757</v>
      </c>
      <c r="J87" s="38" t="str">
        <f t="shared" si="6"/>
        <v>Señor</v>
      </c>
      <c r="K87" s="49" t="s">
        <v>238</v>
      </c>
      <c r="L87" s="49" t="s">
        <v>239</v>
      </c>
      <c r="M87" s="41">
        <v>2506</v>
      </c>
      <c r="N87" s="1" t="str">
        <f t="shared" si="7"/>
        <v>Bajo</v>
      </c>
    </row>
    <row r="88" spans="1:14" ht="15">
      <c r="A88" s="45" t="s">
        <v>60</v>
      </c>
      <c r="B88" s="46" t="s">
        <v>61</v>
      </c>
      <c r="C88" s="47" t="s">
        <v>103</v>
      </c>
      <c r="D88" s="36" t="str">
        <f t="shared" si="4"/>
        <v>Barrios Altos</v>
      </c>
      <c r="E88" s="48" t="s">
        <v>68</v>
      </c>
      <c r="F88" s="47" t="s">
        <v>6</v>
      </c>
      <c r="G88" s="52">
        <v>2</v>
      </c>
      <c r="H88" s="38" t="str">
        <f t="shared" si="5"/>
        <v>Medio</v>
      </c>
      <c r="I88" s="38">
        <v>30787171</v>
      </c>
      <c r="J88" s="38" t="str">
        <f t="shared" si="6"/>
        <v>Señor</v>
      </c>
      <c r="K88" s="49" t="s">
        <v>240</v>
      </c>
      <c r="L88" s="49" t="s">
        <v>241</v>
      </c>
      <c r="M88" s="41">
        <v>7159</v>
      </c>
      <c r="N88" s="1" t="str">
        <f t="shared" si="7"/>
        <v>Alto</v>
      </c>
    </row>
    <row r="89" spans="1:14" ht="15">
      <c r="A89" s="45" t="s">
        <v>66</v>
      </c>
      <c r="B89" s="46" t="s">
        <v>61</v>
      </c>
      <c r="C89" s="51" t="s">
        <v>62</v>
      </c>
      <c r="D89" s="36" t="str">
        <f t="shared" si="4"/>
        <v>Jesus Maria</v>
      </c>
      <c r="E89" s="48" t="s">
        <v>108</v>
      </c>
      <c r="F89" s="47" t="s">
        <v>7</v>
      </c>
      <c r="G89" s="47">
        <v>2</v>
      </c>
      <c r="H89" s="38" t="str">
        <f t="shared" si="5"/>
        <v>Medio</v>
      </c>
      <c r="I89" s="38"/>
      <c r="J89" s="38" t="str">
        <f t="shared" si="6"/>
        <v>Señora</v>
      </c>
      <c r="K89" s="49" t="s">
        <v>242</v>
      </c>
      <c r="L89" s="55" t="s">
        <v>243</v>
      </c>
      <c r="M89" s="41">
        <v>7906</v>
      </c>
      <c r="N89" s="1" t="str">
        <f t="shared" si="7"/>
        <v>Alto</v>
      </c>
    </row>
    <row r="90" spans="1:14" ht="15">
      <c r="A90" s="45" t="s">
        <v>66</v>
      </c>
      <c r="B90" s="46" t="s">
        <v>61</v>
      </c>
      <c r="C90" s="51" t="s">
        <v>62</v>
      </c>
      <c r="D90" s="36" t="str">
        <f t="shared" si="4"/>
        <v>Jesus Maria</v>
      </c>
      <c r="E90" s="48" t="s">
        <v>74</v>
      </c>
      <c r="F90" s="38" t="s">
        <v>7</v>
      </c>
      <c r="G90" s="47">
        <v>1</v>
      </c>
      <c r="H90" s="38" t="str">
        <f t="shared" si="5"/>
        <v>Alto</v>
      </c>
      <c r="I90" s="38">
        <v>91989326</v>
      </c>
      <c r="J90" s="38" t="str">
        <f t="shared" si="6"/>
        <v>Señora</v>
      </c>
      <c r="K90" s="67" t="s">
        <v>244</v>
      </c>
      <c r="L90" s="49" t="s">
        <v>245</v>
      </c>
      <c r="M90" s="41">
        <v>4758</v>
      </c>
      <c r="N90" s="1" t="str">
        <f t="shared" si="7"/>
        <v>Bajo</v>
      </c>
    </row>
    <row r="91" spans="1:14" ht="15">
      <c r="A91" s="45" t="s">
        <v>60</v>
      </c>
      <c r="B91" s="57" t="s">
        <v>61</v>
      </c>
      <c r="C91" s="47" t="s">
        <v>77</v>
      </c>
      <c r="D91" s="36" t="str">
        <f t="shared" si="4"/>
        <v>La Victoria</v>
      </c>
      <c r="E91" s="48" t="s">
        <v>74</v>
      </c>
      <c r="F91" s="52" t="s">
        <v>6</v>
      </c>
      <c r="G91" s="47">
        <v>1</v>
      </c>
      <c r="H91" s="38" t="str">
        <f t="shared" si="5"/>
        <v>Alto</v>
      </c>
      <c r="I91" s="38"/>
      <c r="J91" s="38" t="str">
        <f t="shared" si="6"/>
        <v>Señor</v>
      </c>
      <c r="K91" s="53" t="s">
        <v>246</v>
      </c>
      <c r="L91" s="49" t="s">
        <v>247</v>
      </c>
      <c r="M91" s="41">
        <v>5753</v>
      </c>
      <c r="N91" s="1" t="str">
        <f t="shared" si="7"/>
        <v>Alto</v>
      </c>
    </row>
    <row r="92" spans="1:14" ht="15">
      <c r="A92" s="45" t="s">
        <v>60</v>
      </c>
      <c r="B92" s="57" t="s">
        <v>61</v>
      </c>
      <c r="C92" s="47" t="s">
        <v>77</v>
      </c>
      <c r="D92" s="36" t="str">
        <f t="shared" si="4"/>
        <v>La Victoria</v>
      </c>
      <c r="E92" s="48" t="s">
        <v>74</v>
      </c>
      <c r="F92" s="47" t="s">
        <v>7</v>
      </c>
      <c r="G92" s="47">
        <v>2</v>
      </c>
      <c r="H92" s="38" t="str">
        <f t="shared" si="5"/>
        <v>Medio</v>
      </c>
      <c r="I92" s="38">
        <v>76833087</v>
      </c>
      <c r="J92" s="38" t="str">
        <f t="shared" si="6"/>
        <v>Señor</v>
      </c>
      <c r="K92" s="50" t="s">
        <v>248</v>
      </c>
      <c r="L92" s="49" t="s">
        <v>249</v>
      </c>
      <c r="M92" s="41">
        <v>7784</v>
      </c>
      <c r="N92" s="1" t="str">
        <f t="shared" si="7"/>
        <v>Alto</v>
      </c>
    </row>
    <row r="93" spans="1:14" ht="15">
      <c r="A93" s="45" t="s">
        <v>60</v>
      </c>
      <c r="B93" s="46" t="s">
        <v>61</v>
      </c>
      <c r="C93" s="51" t="s">
        <v>62</v>
      </c>
      <c r="D93" s="36" t="str">
        <f t="shared" si="4"/>
        <v>Jesus Maria</v>
      </c>
      <c r="E93" s="48" t="s">
        <v>74</v>
      </c>
      <c r="F93" s="47" t="s">
        <v>7</v>
      </c>
      <c r="G93" s="47">
        <v>2</v>
      </c>
      <c r="H93" s="38" t="str">
        <f t="shared" si="5"/>
        <v>Medio</v>
      </c>
      <c r="I93" s="38">
        <v>92725936</v>
      </c>
      <c r="J93" s="38" t="str">
        <f t="shared" si="6"/>
        <v>Señor</v>
      </c>
      <c r="K93" s="50" t="s">
        <v>250</v>
      </c>
      <c r="L93" s="40" t="s">
        <v>251</v>
      </c>
      <c r="M93" s="41">
        <v>4126</v>
      </c>
      <c r="N93" s="1" t="str">
        <f t="shared" si="7"/>
        <v>Bajo</v>
      </c>
    </row>
    <row r="94" spans="1:14" ht="15">
      <c r="A94" s="45" t="s">
        <v>60</v>
      </c>
      <c r="B94" s="46" t="s">
        <v>185</v>
      </c>
      <c r="C94" s="47" t="s">
        <v>125</v>
      </c>
      <c r="D94" s="36" t="str">
        <f t="shared" si="4"/>
        <v/>
      </c>
      <c r="E94" s="48" t="s">
        <v>68</v>
      </c>
      <c r="F94" s="47" t="s">
        <v>71</v>
      </c>
      <c r="G94" s="38">
        <v>2</v>
      </c>
      <c r="H94" s="38" t="str">
        <f t="shared" si="5"/>
        <v>Medio</v>
      </c>
      <c r="I94" s="38"/>
      <c r="J94" s="38" t="str">
        <f t="shared" si="6"/>
        <v>Señor</v>
      </c>
      <c r="K94" s="49" t="s">
        <v>252</v>
      </c>
      <c r="L94" s="50" t="s">
        <v>253</v>
      </c>
      <c r="M94" s="41">
        <v>2493</v>
      </c>
      <c r="N94" s="1" t="str">
        <f t="shared" si="7"/>
        <v>Bajo</v>
      </c>
    </row>
    <row r="95" spans="1:14" ht="15">
      <c r="A95" s="45" t="s">
        <v>66</v>
      </c>
      <c r="B95" s="46" t="s">
        <v>61</v>
      </c>
      <c r="C95" s="60" t="s">
        <v>120</v>
      </c>
      <c r="D95" s="36" t="str">
        <f t="shared" si="4"/>
        <v>San Isidro</v>
      </c>
      <c r="E95" s="48" t="s">
        <v>108</v>
      </c>
      <c r="F95" s="47" t="s">
        <v>6</v>
      </c>
      <c r="G95" s="47">
        <v>2</v>
      </c>
      <c r="H95" s="38" t="str">
        <f t="shared" si="5"/>
        <v>Medio</v>
      </c>
      <c r="I95" s="38">
        <v>22162109</v>
      </c>
      <c r="J95" s="38" t="str">
        <f t="shared" si="6"/>
        <v>Señora</v>
      </c>
      <c r="K95" s="49" t="s">
        <v>254</v>
      </c>
      <c r="L95" s="50" t="s">
        <v>255</v>
      </c>
      <c r="M95" s="41">
        <v>7796</v>
      </c>
      <c r="N95" s="1" t="str">
        <f t="shared" si="7"/>
        <v>Alto</v>
      </c>
    </row>
    <row r="96" spans="1:14" ht="15">
      <c r="A96" s="45" t="s">
        <v>60</v>
      </c>
      <c r="B96" s="46" t="s">
        <v>61</v>
      </c>
      <c r="C96" s="47" t="s">
        <v>100</v>
      </c>
      <c r="D96" s="36" t="str">
        <f t="shared" si="4"/>
        <v>Callao</v>
      </c>
      <c r="E96" s="48" t="s">
        <v>68</v>
      </c>
      <c r="F96" s="47" t="s">
        <v>6</v>
      </c>
      <c r="G96" s="52">
        <v>2</v>
      </c>
      <c r="H96" s="38" t="str">
        <f t="shared" si="5"/>
        <v>Medio</v>
      </c>
      <c r="I96" s="38"/>
      <c r="J96" s="38" t="str">
        <f t="shared" si="6"/>
        <v>Señor</v>
      </c>
      <c r="K96" s="49" t="s">
        <v>256</v>
      </c>
      <c r="L96" s="40" t="s">
        <v>257</v>
      </c>
      <c r="M96" s="41">
        <v>3674</v>
      </c>
      <c r="N96" s="1" t="str">
        <f t="shared" si="7"/>
        <v>Bajo</v>
      </c>
    </row>
    <row r="97" spans="1:14" ht="15">
      <c r="A97" s="45" t="s">
        <v>66</v>
      </c>
      <c r="B97" s="46" t="s">
        <v>61</v>
      </c>
      <c r="C97" s="47" t="s">
        <v>100</v>
      </c>
      <c r="D97" s="36" t="str">
        <f t="shared" si="4"/>
        <v>Callao</v>
      </c>
      <c r="E97" s="48" t="s">
        <v>108</v>
      </c>
      <c r="F97" s="52" t="s">
        <v>6</v>
      </c>
      <c r="G97" s="47">
        <v>1</v>
      </c>
      <c r="H97" s="38" t="str">
        <f t="shared" si="5"/>
        <v>Alto</v>
      </c>
      <c r="I97" s="38">
        <v>35487791</v>
      </c>
      <c r="J97" s="38" t="str">
        <f t="shared" si="6"/>
        <v>Señora</v>
      </c>
      <c r="K97" s="50" t="s">
        <v>258</v>
      </c>
      <c r="L97" s="64" t="s">
        <v>259</v>
      </c>
      <c r="M97" s="41">
        <v>4539</v>
      </c>
      <c r="N97" s="1" t="str">
        <f t="shared" si="7"/>
        <v>Bajo</v>
      </c>
    </row>
    <row r="98" spans="1:14" ht="15">
      <c r="A98" s="45" t="s">
        <v>60</v>
      </c>
      <c r="B98" s="46" t="s">
        <v>61</v>
      </c>
      <c r="C98" s="47" t="s">
        <v>100</v>
      </c>
      <c r="D98" s="36" t="str">
        <f t="shared" si="4"/>
        <v>Callao</v>
      </c>
      <c r="E98" s="48" t="s">
        <v>74</v>
      </c>
      <c r="F98" s="47" t="s">
        <v>71</v>
      </c>
      <c r="G98" s="47">
        <v>2</v>
      </c>
      <c r="H98" s="38" t="str">
        <f t="shared" si="5"/>
        <v>Medio</v>
      </c>
      <c r="I98" s="38">
        <v>15127309</v>
      </c>
      <c r="J98" s="38" t="str">
        <f t="shared" si="6"/>
        <v>Señor</v>
      </c>
      <c r="K98" s="50" t="s">
        <v>260</v>
      </c>
      <c r="L98" s="49" t="s">
        <v>261</v>
      </c>
      <c r="M98" s="41">
        <v>3135</v>
      </c>
      <c r="N98" s="1" t="str">
        <f t="shared" si="7"/>
        <v>Bajo</v>
      </c>
    </row>
    <row r="99" spans="1:14" ht="15">
      <c r="A99" s="45" t="s">
        <v>66</v>
      </c>
      <c r="B99" s="46" t="s">
        <v>61</v>
      </c>
      <c r="C99" s="51" t="s">
        <v>62</v>
      </c>
      <c r="D99" s="36" t="str">
        <f t="shared" si="4"/>
        <v>Jesus Maria</v>
      </c>
      <c r="E99" s="48" t="s">
        <v>108</v>
      </c>
      <c r="F99" s="52" t="s">
        <v>6</v>
      </c>
      <c r="G99" s="47"/>
      <c r="H99" s="38" t="str">
        <f t="shared" si="5"/>
        <v>Medio</v>
      </c>
      <c r="I99" s="38"/>
      <c r="J99" s="38" t="str">
        <f t="shared" si="6"/>
        <v>Señora</v>
      </c>
      <c r="K99" s="50" t="s">
        <v>190</v>
      </c>
      <c r="L99" s="62" t="s">
        <v>262</v>
      </c>
      <c r="M99" s="41">
        <v>5723</v>
      </c>
      <c r="N99" s="1" t="str">
        <f t="shared" si="7"/>
        <v>Alto</v>
      </c>
    </row>
    <row r="100" spans="1:14" ht="15">
      <c r="A100" s="45" t="s">
        <v>60</v>
      </c>
      <c r="B100" s="57" t="s">
        <v>61</v>
      </c>
      <c r="C100" s="52" t="s">
        <v>62</v>
      </c>
      <c r="D100" s="36" t="str">
        <f t="shared" si="4"/>
        <v>Jesus Maria</v>
      </c>
      <c r="E100" s="48" t="s">
        <v>63</v>
      </c>
      <c r="F100" s="47" t="s">
        <v>6</v>
      </c>
      <c r="G100" s="47">
        <v>2</v>
      </c>
      <c r="H100" s="38" t="str">
        <f t="shared" si="5"/>
        <v>Medio</v>
      </c>
      <c r="I100" s="38">
        <v>68895393</v>
      </c>
      <c r="J100" s="38" t="str">
        <f t="shared" si="6"/>
        <v>Señor</v>
      </c>
      <c r="K100" s="49" t="s">
        <v>174</v>
      </c>
      <c r="L100" s="49" t="s">
        <v>263</v>
      </c>
      <c r="M100" s="41">
        <v>6046</v>
      </c>
      <c r="N100" s="1" t="str">
        <f t="shared" si="7"/>
        <v>Alto</v>
      </c>
    </row>
    <row r="101" spans="1:14" ht="15">
      <c r="A101" s="45" t="s">
        <v>66</v>
      </c>
      <c r="B101" s="46" t="s">
        <v>61</v>
      </c>
      <c r="C101" s="47" t="s">
        <v>100</v>
      </c>
      <c r="D101" s="36" t="str">
        <f t="shared" si="4"/>
        <v>Callao</v>
      </c>
      <c r="E101" s="48" t="s">
        <v>108</v>
      </c>
      <c r="F101" s="52" t="s">
        <v>6</v>
      </c>
      <c r="G101" s="47">
        <v>2</v>
      </c>
      <c r="H101" s="38" t="str">
        <f t="shared" si="5"/>
        <v>Medio</v>
      </c>
      <c r="I101" s="38">
        <v>14415161</v>
      </c>
      <c r="J101" s="38" t="str">
        <f t="shared" si="6"/>
        <v>Señora</v>
      </c>
      <c r="K101" s="50" t="s">
        <v>264</v>
      </c>
      <c r="L101" s="49" t="s">
        <v>265</v>
      </c>
      <c r="M101" s="41">
        <v>6812</v>
      </c>
      <c r="N101" s="1" t="str">
        <f t="shared" si="7"/>
        <v>Alto</v>
      </c>
    </row>
    <row r="102" spans="1:14" ht="15">
      <c r="A102" s="45" t="s">
        <v>60</v>
      </c>
      <c r="B102" s="46" t="s">
        <v>185</v>
      </c>
      <c r="C102" s="47" t="s">
        <v>125</v>
      </c>
      <c r="D102" s="36" t="str">
        <f t="shared" si="4"/>
        <v/>
      </c>
      <c r="E102" s="48" t="s">
        <v>68</v>
      </c>
      <c r="F102" s="52" t="s">
        <v>7</v>
      </c>
      <c r="G102" s="52">
        <v>2</v>
      </c>
      <c r="H102" s="38" t="str">
        <f t="shared" si="5"/>
        <v>Medio</v>
      </c>
      <c r="I102" s="38"/>
      <c r="J102" s="38" t="str">
        <f t="shared" si="6"/>
        <v>Señor</v>
      </c>
      <c r="K102" s="50" t="s">
        <v>151</v>
      </c>
      <c r="L102" s="49" t="s">
        <v>266</v>
      </c>
      <c r="M102" s="41">
        <v>4089</v>
      </c>
      <c r="N102" s="1" t="str">
        <f t="shared" si="7"/>
        <v>Bajo</v>
      </c>
    </row>
    <row r="103" spans="1:14" ht="15">
      <c r="A103" s="45" t="s">
        <v>60</v>
      </c>
      <c r="B103" s="46" t="s">
        <v>61</v>
      </c>
      <c r="C103" s="47" t="s">
        <v>267</v>
      </c>
      <c r="D103" s="36" t="str">
        <f t="shared" si="4"/>
        <v>San Borja</v>
      </c>
      <c r="E103" s="48" t="s">
        <v>63</v>
      </c>
      <c r="F103" s="52" t="s">
        <v>6</v>
      </c>
      <c r="G103" s="52">
        <v>1</v>
      </c>
      <c r="H103" s="38" t="str">
        <f t="shared" si="5"/>
        <v>Alto</v>
      </c>
      <c r="I103" s="38">
        <v>13353611</v>
      </c>
      <c r="J103" s="38" t="str">
        <f t="shared" si="6"/>
        <v>Señor</v>
      </c>
      <c r="K103" s="50" t="s">
        <v>268</v>
      </c>
      <c r="L103" s="49" t="s">
        <v>269</v>
      </c>
      <c r="M103" s="41">
        <v>2294</v>
      </c>
      <c r="N103" s="1" t="str">
        <f t="shared" si="7"/>
        <v>Bajo</v>
      </c>
    </row>
    <row r="104" spans="1:14" ht="15">
      <c r="A104" s="59" t="s">
        <v>66</v>
      </c>
      <c r="B104" s="57" t="s">
        <v>270</v>
      </c>
      <c r="C104" s="47" t="s">
        <v>100</v>
      </c>
      <c r="D104" s="36" t="str">
        <f t="shared" si="4"/>
        <v/>
      </c>
      <c r="E104" s="48" t="s">
        <v>68</v>
      </c>
      <c r="F104" s="52" t="s">
        <v>6</v>
      </c>
      <c r="G104" s="52">
        <v>1</v>
      </c>
      <c r="H104" s="38" t="str">
        <f t="shared" si="5"/>
        <v>Alto</v>
      </c>
      <c r="I104" s="38"/>
      <c r="J104" s="38" t="str">
        <f t="shared" si="6"/>
        <v>Señora</v>
      </c>
      <c r="K104" s="50" t="s">
        <v>271</v>
      </c>
      <c r="L104" s="49" t="s">
        <v>272</v>
      </c>
      <c r="M104" s="41">
        <v>4043</v>
      </c>
      <c r="N104" s="1" t="str">
        <f t="shared" si="7"/>
        <v>Bajo</v>
      </c>
    </row>
    <row r="105" spans="1:14" ht="15">
      <c r="A105" s="45" t="s">
        <v>66</v>
      </c>
      <c r="B105" s="46" t="s">
        <v>185</v>
      </c>
      <c r="C105" s="47" t="s">
        <v>125</v>
      </c>
      <c r="D105" s="36" t="str">
        <f t="shared" si="4"/>
        <v/>
      </c>
      <c r="E105" s="48" t="s">
        <v>68</v>
      </c>
      <c r="F105" s="47" t="s">
        <v>71</v>
      </c>
      <c r="G105" s="38">
        <v>2</v>
      </c>
      <c r="H105" s="38" t="str">
        <f t="shared" si="5"/>
        <v>Medio</v>
      </c>
      <c r="I105" s="38">
        <v>76864389</v>
      </c>
      <c r="J105" s="38" t="str">
        <f t="shared" si="6"/>
        <v>Señora</v>
      </c>
      <c r="K105" s="49" t="s">
        <v>273</v>
      </c>
      <c r="L105" s="50" t="s">
        <v>274</v>
      </c>
      <c r="M105" s="41">
        <v>4081</v>
      </c>
      <c r="N105" s="1" t="str">
        <f t="shared" si="7"/>
        <v>Bajo</v>
      </c>
    </row>
    <row r="106" spans="1:14" ht="15">
      <c r="A106" s="45" t="s">
        <v>66</v>
      </c>
      <c r="B106" s="46" t="s">
        <v>61</v>
      </c>
      <c r="C106" s="47" t="s">
        <v>275</v>
      </c>
      <c r="D106" s="36" t="str">
        <f t="shared" si="4"/>
        <v>Pueblo Libre</v>
      </c>
      <c r="E106" s="48" t="s">
        <v>68</v>
      </c>
      <c r="F106" s="47" t="s">
        <v>71</v>
      </c>
      <c r="G106" s="38">
        <v>2</v>
      </c>
      <c r="H106" s="38" t="str">
        <f t="shared" si="5"/>
        <v>Medio</v>
      </c>
      <c r="I106" s="38">
        <v>22790159</v>
      </c>
      <c r="J106" s="38" t="str">
        <f t="shared" si="6"/>
        <v>Señora</v>
      </c>
      <c r="K106" s="49" t="s">
        <v>276</v>
      </c>
      <c r="L106" s="55" t="s">
        <v>277</v>
      </c>
      <c r="M106" s="41">
        <v>2647</v>
      </c>
      <c r="N106" s="1" t="str">
        <f t="shared" si="7"/>
        <v>Bajo</v>
      </c>
    </row>
    <row r="107" spans="1:14" ht="15">
      <c r="A107" s="45" t="s">
        <v>66</v>
      </c>
      <c r="B107" s="46" t="s">
        <v>61</v>
      </c>
      <c r="C107" s="47" t="s">
        <v>100</v>
      </c>
      <c r="D107" s="36" t="str">
        <f t="shared" si="4"/>
        <v>Callao</v>
      </c>
      <c r="E107" s="48" t="s">
        <v>74</v>
      </c>
      <c r="F107" s="52" t="s">
        <v>6</v>
      </c>
      <c r="G107" s="43"/>
      <c r="H107" s="38" t="str">
        <f t="shared" si="5"/>
        <v>Medio</v>
      </c>
      <c r="I107" s="38"/>
      <c r="J107" s="38" t="str">
        <f t="shared" si="6"/>
        <v>Señora</v>
      </c>
      <c r="K107" s="53" t="s">
        <v>278</v>
      </c>
      <c r="L107" s="49" t="s">
        <v>279</v>
      </c>
      <c r="M107" s="41">
        <v>2774</v>
      </c>
      <c r="N107" s="1" t="str">
        <f t="shared" si="7"/>
        <v>Bajo</v>
      </c>
    </row>
    <row r="108" spans="1:14" ht="15">
      <c r="A108" s="45" t="s">
        <v>60</v>
      </c>
      <c r="B108" s="46" t="s">
        <v>61</v>
      </c>
      <c r="C108" s="47" t="s">
        <v>100</v>
      </c>
      <c r="D108" s="36" t="str">
        <f t="shared" si="4"/>
        <v>Callao</v>
      </c>
      <c r="E108" s="37" t="s">
        <v>68</v>
      </c>
      <c r="F108" s="43" t="s">
        <v>7</v>
      </c>
      <c r="G108" s="38">
        <v>2</v>
      </c>
      <c r="H108" s="38" t="str">
        <f t="shared" si="5"/>
        <v>Medio</v>
      </c>
      <c r="I108" s="38">
        <v>93103727</v>
      </c>
      <c r="J108" s="38" t="str">
        <f t="shared" si="6"/>
        <v>Señor</v>
      </c>
      <c r="K108" s="44" t="s">
        <v>280</v>
      </c>
      <c r="L108" s="40" t="s">
        <v>281</v>
      </c>
      <c r="M108" s="41">
        <v>5291</v>
      </c>
      <c r="N108" s="1" t="str">
        <f t="shared" si="7"/>
        <v>Alto</v>
      </c>
    </row>
    <row r="109" spans="1:14" ht="15">
      <c r="A109" s="45" t="s">
        <v>60</v>
      </c>
      <c r="B109" s="46" t="s">
        <v>61</v>
      </c>
      <c r="C109" s="60" t="s">
        <v>120</v>
      </c>
      <c r="D109" s="36" t="str">
        <f t="shared" si="4"/>
        <v>San Isidro</v>
      </c>
      <c r="E109" s="37" t="s">
        <v>63</v>
      </c>
      <c r="F109" s="47" t="s">
        <v>6</v>
      </c>
      <c r="G109" s="43">
        <v>2</v>
      </c>
      <c r="H109" s="38" t="str">
        <f t="shared" si="5"/>
        <v>Medio</v>
      </c>
      <c r="I109" s="38">
        <v>97371440</v>
      </c>
      <c r="J109" s="38" t="str">
        <f t="shared" si="6"/>
        <v>Señor</v>
      </c>
      <c r="K109" s="49" t="s">
        <v>282</v>
      </c>
      <c r="L109" s="49" t="s">
        <v>283</v>
      </c>
      <c r="M109" s="41">
        <v>7102</v>
      </c>
      <c r="N109" s="1" t="str">
        <f t="shared" si="7"/>
        <v>Alto</v>
      </c>
    </row>
    <row r="110" spans="1:14" ht="15">
      <c r="A110" s="45" t="s">
        <v>66</v>
      </c>
      <c r="B110" s="46" t="s">
        <v>61</v>
      </c>
      <c r="C110" s="47" t="s">
        <v>67</v>
      </c>
      <c r="D110" s="36" t="str">
        <f t="shared" si="4"/>
        <v>S.M.P.</v>
      </c>
      <c r="E110" s="37" t="s">
        <v>68</v>
      </c>
      <c r="F110" s="47" t="s">
        <v>6</v>
      </c>
      <c r="G110" s="38">
        <v>2</v>
      </c>
      <c r="H110" s="38" t="str">
        <f t="shared" si="5"/>
        <v>Medio</v>
      </c>
      <c r="I110" s="38"/>
      <c r="J110" s="38" t="str">
        <f t="shared" si="6"/>
        <v>Señora</v>
      </c>
      <c r="K110" s="49" t="s">
        <v>284</v>
      </c>
      <c r="L110" s="49" t="s">
        <v>285</v>
      </c>
      <c r="M110" s="41">
        <v>2243</v>
      </c>
      <c r="N110" s="1" t="str">
        <f t="shared" si="7"/>
        <v>Bajo</v>
      </c>
    </row>
    <row r="111" spans="1:14" ht="15">
      <c r="A111" s="45" t="s">
        <v>60</v>
      </c>
      <c r="B111" s="46" t="s">
        <v>61</v>
      </c>
      <c r="C111" s="51" t="s">
        <v>62</v>
      </c>
      <c r="D111" s="36" t="str">
        <f t="shared" si="4"/>
        <v>Jesus Maria</v>
      </c>
      <c r="E111" s="37" t="s">
        <v>108</v>
      </c>
      <c r="F111" s="47" t="s">
        <v>7</v>
      </c>
      <c r="G111" s="43"/>
      <c r="H111" s="38" t="str">
        <f t="shared" si="5"/>
        <v>Medio</v>
      </c>
      <c r="I111" s="38">
        <v>37038764</v>
      </c>
      <c r="J111" s="38" t="str">
        <f t="shared" si="6"/>
        <v>Señor</v>
      </c>
      <c r="K111" s="49" t="s">
        <v>286</v>
      </c>
      <c r="L111" s="50" t="s">
        <v>287</v>
      </c>
      <c r="M111" s="41">
        <v>6633</v>
      </c>
      <c r="N111" s="1" t="str">
        <f t="shared" si="7"/>
        <v>Alto</v>
      </c>
    </row>
    <row r="112" spans="1:14" ht="15">
      <c r="A112" s="45" t="s">
        <v>60</v>
      </c>
      <c r="B112" s="46" t="s">
        <v>61</v>
      </c>
      <c r="C112" s="51" t="s">
        <v>62</v>
      </c>
      <c r="D112" s="36" t="str">
        <f t="shared" si="4"/>
        <v>Jesus Maria</v>
      </c>
      <c r="E112" s="37" t="s">
        <v>68</v>
      </c>
      <c r="F112" s="47" t="s">
        <v>6</v>
      </c>
      <c r="G112" s="43">
        <v>1</v>
      </c>
      <c r="H112" s="38" t="str">
        <f t="shared" si="5"/>
        <v>Alto</v>
      </c>
      <c r="I112" s="38"/>
      <c r="J112" s="38" t="str">
        <f t="shared" si="6"/>
        <v>Señor</v>
      </c>
      <c r="K112" s="49" t="s">
        <v>288</v>
      </c>
      <c r="L112" s="49" t="s">
        <v>289</v>
      </c>
      <c r="M112" s="41">
        <v>5764</v>
      </c>
      <c r="N112" s="1" t="str">
        <f t="shared" si="7"/>
        <v>Alto</v>
      </c>
    </row>
    <row r="113" spans="1:14" ht="15">
      <c r="A113" s="45" t="s">
        <v>60</v>
      </c>
      <c r="B113" s="57" t="s">
        <v>61</v>
      </c>
      <c r="C113" s="52" t="s">
        <v>200</v>
      </c>
      <c r="D113" s="36" t="str">
        <f t="shared" si="4"/>
        <v>Barranco</v>
      </c>
      <c r="E113" s="37" t="s">
        <v>108</v>
      </c>
      <c r="F113" s="52" t="s">
        <v>6</v>
      </c>
      <c r="G113" s="43">
        <v>1</v>
      </c>
      <c r="H113" s="38" t="str">
        <f t="shared" si="5"/>
        <v>Alto</v>
      </c>
      <c r="I113" s="38">
        <v>92375527</v>
      </c>
      <c r="J113" s="38" t="str">
        <f t="shared" si="6"/>
        <v>Señor</v>
      </c>
      <c r="K113" s="53" t="s">
        <v>290</v>
      </c>
      <c r="L113" s="55" t="s">
        <v>291</v>
      </c>
      <c r="M113" s="41">
        <v>3109</v>
      </c>
      <c r="N113" s="1" t="str">
        <f t="shared" si="7"/>
        <v>Bajo</v>
      </c>
    </row>
    <row r="114" spans="1:14" ht="15">
      <c r="A114" s="45" t="s">
        <v>60</v>
      </c>
      <c r="B114" s="57" t="s">
        <v>61</v>
      </c>
      <c r="C114" s="47" t="s">
        <v>77</v>
      </c>
      <c r="D114" s="36" t="str">
        <f t="shared" si="4"/>
        <v>La Victoria</v>
      </c>
      <c r="E114" s="37" t="s">
        <v>74</v>
      </c>
      <c r="F114" s="47" t="s">
        <v>7</v>
      </c>
      <c r="G114" s="47">
        <v>2</v>
      </c>
      <c r="H114" s="38" t="str">
        <f t="shared" si="5"/>
        <v>Medio</v>
      </c>
      <c r="I114" s="38"/>
      <c r="J114" s="38" t="str">
        <f t="shared" si="6"/>
        <v>Señor</v>
      </c>
      <c r="K114" s="50" t="s">
        <v>135</v>
      </c>
      <c r="L114" s="49" t="s">
        <v>292</v>
      </c>
      <c r="M114" s="41">
        <v>5113</v>
      </c>
      <c r="N114" s="1" t="str">
        <f t="shared" si="7"/>
        <v>Alto</v>
      </c>
    </row>
    <row r="115" spans="1:14" ht="15">
      <c r="A115" s="45" t="s">
        <v>60</v>
      </c>
      <c r="B115" s="46" t="s">
        <v>61</v>
      </c>
      <c r="C115" s="60" t="s">
        <v>120</v>
      </c>
      <c r="D115" s="36" t="str">
        <f t="shared" si="4"/>
        <v>San Isidro</v>
      </c>
      <c r="E115" s="37" t="s">
        <v>108</v>
      </c>
      <c r="F115" s="47" t="s">
        <v>6</v>
      </c>
      <c r="G115" s="43"/>
      <c r="H115" s="38" t="str">
        <f t="shared" si="5"/>
        <v>Medio</v>
      </c>
      <c r="I115" s="38">
        <v>78234513</v>
      </c>
      <c r="J115" s="38" t="str">
        <f t="shared" si="6"/>
        <v>Señor</v>
      </c>
      <c r="K115" s="49" t="s">
        <v>293</v>
      </c>
      <c r="L115" s="40" t="s">
        <v>294</v>
      </c>
      <c r="M115" s="41">
        <v>3087</v>
      </c>
      <c r="N115" s="1" t="str">
        <f t="shared" si="7"/>
        <v>Bajo</v>
      </c>
    </row>
    <row r="116" spans="1:14" ht="15">
      <c r="A116" s="45" t="s">
        <v>60</v>
      </c>
      <c r="B116" s="46" t="s">
        <v>61</v>
      </c>
      <c r="C116" s="51" t="s">
        <v>62</v>
      </c>
      <c r="D116" s="36" t="str">
        <f t="shared" si="4"/>
        <v>Jesus Maria</v>
      </c>
      <c r="E116" s="48" t="s">
        <v>74</v>
      </c>
      <c r="F116" s="52" t="s">
        <v>7</v>
      </c>
      <c r="G116" s="43">
        <v>1</v>
      </c>
      <c r="H116" s="38" t="str">
        <f t="shared" si="5"/>
        <v>Alto</v>
      </c>
      <c r="I116" s="38"/>
      <c r="J116" s="38" t="str">
        <f t="shared" si="6"/>
        <v>Señor</v>
      </c>
      <c r="K116" s="53" t="s">
        <v>295</v>
      </c>
      <c r="L116" s="40" t="s">
        <v>296</v>
      </c>
      <c r="M116" s="41">
        <v>2154</v>
      </c>
      <c r="N116" s="1" t="str">
        <f t="shared" si="7"/>
        <v>Bajo</v>
      </c>
    </row>
    <row r="117" spans="1:14" ht="15">
      <c r="A117" s="59" t="s">
        <v>66</v>
      </c>
      <c r="B117" s="57" t="s">
        <v>270</v>
      </c>
      <c r="C117" s="52" t="s">
        <v>275</v>
      </c>
      <c r="D117" s="36" t="str">
        <f t="shared" si="4"/>
        <v/>
      </c>
      <c r="E117" s="48" t="s">
        <v>68</v>
      </c>
      <c r="F117" s="52" t="s">
        <v>6</v>
      </c>
      <c r="G117" s="38">
        <v>2</v>
      </c>
      <c r="H117" s="38" t="str">
        <f t="shared" si="5"/>
        <v>Medio</v>
      </c>
      <c r="I117" s="38">
        <v>34317666</v>
      </c>
      <c r="J117" s="38" t="str">
        <f t="shared" si="6"/>
        <v>Señora</v>
      </c>
      <c r="K117" s="49" t="s">
        <v>297</v>
      </c>
      <c r="L117" s="50" t="s">
        <v>298</v>
      </c>
      <c r="M117" s="41">
        <v>5201</v>
      </c>
      <c r="N117" s="1" t="str">
        <f t="shared" si="7"/>
        <v>Alto</v>
      </c>
    </row>
    <row r="118" spans="1:14" ht="15">
      <c r="A118" s="45" t="s">
        <v>66</v>
      </c>
      <c r="B118" s="35" t="s">
        <v>61</v>
      </c>
      <c r="C118" s="43" t="s">
        <v>178</v>
      </c>
      <c r="D118" s="36" t="str">
        <f t="shared" si="4"/>
        <v>San Juan de Miraflores</v>
      </c>
      <c r="E118" s="37" t="s">
        <v>68</v>
      </c>
      <c r="F118" s="43" t="s">
        <v>7</v>
      </c>
      <c r="G118" s="38">
        <v>2</v>
      </c>
      <c r="H118" s="38" t="str">
        <f t="shared" si="5"/>
        <v>Medio</v>
      </c>
      <c r="I118" s="38"/>
      <c r="J118" s="38" t="str">
        <f t="shared" si="6"/>
        <v>Señora</v>
      </c>
      <c r="K118" s="44" t="s">
        <v>299</v>
      </c>
      <c r="L118" s="40" t="s">
        <v>300</v>
      </c>
      <c r="M118" s="41">
        <v>5823</v>
      </c>
      <c r="N118" s="1" t="str">
        <f t="shared" si="7"/>
        <v>Alto</v>
      </c>
    </row>
    <row r="119" spans="1:14" ht="15">
      <c r="A119" s="45" t="s">
        <v>66</v>
      </c>
      <c r="B119" s="46" t="s">
        <v>61</v>
      </c>
      <c r="C119" s="51" t="s">
        <v>62</v>
      </c>
      <c r="D119" s="36" t="str">
        <f t="shared" si="4"/>
        <v>Jesus Maria</v>
      </c>
      <c r="E119" s="48" t="s">
        <v>74</v>
      </c>
      <c r="F119" s="47" t="s">
        <v>6</v>
      </c>
      <c r="G119" s="47">
        <v>1</v>
      </c>
      <c r="H119" s="38" t="str">
        <f t="shared" si="5"/>
        <v>Alto</v>
      </c>
      <c r="I119" s="38">
        <v>23549861</v>
      </c>
      <c r="J119" s="38" t="str">
        <f t="shared" si="6"/>
        <v>Señora</v>
      </c>
      <c r="K119" s="39" t="s">
        <v>301</v>
      </c>
      <c r="L119" s="40" t="s">
        <v>302</v>
      </c>
      <c r="M119" s="41">
        <v>2939</v>
      </c>
      <c r="N119" s="1" t="str">
        <f t="shared" si="7"/>
        <v>Bajo</v>
      </c>
    </row>
    <row r="120" spans="1:14" ht="15">
      <c r="A120" s="45" t="s">
        <v>66</v>
      </c>
      <c r="B120" s="57" t="s">
        <v>61</v>
      </c>
      <c r="C120" s="47" t="s">
        <v>159</v>
      </c>
      <c r="D120" s="36" t="str">
        <f t="shared" si="4"/>
        <v>San  Miguel</v>
      </c>
      <c r="E120" s="48" t="s">
        <v>108</v>
      </c>
      <c r="F120" s="47" t="s">
        <v>6</v>
      </c>
      <c r="G120" s="47">
        <v>2</v>
      </c>
      <c r="H120" s="38" t="str">
        <f t="shared" si="5"/>
        <v>Medio</v>
      </c>
      <c r="I120" s="38"/>
      <c r="J120" s="38" t="str">
        <f t="shared" si="6"/>
        <v>Señora</v>
      </c>
      <c r="K120" s="49" t="s">
        <v>303</v>
      </c>
      <c r="L120" s="50" t="s">
        <v>304</v>
      </c>
      <c r="M120" s="41">
        <v>5652</v>
      </c>
      <c r="N120" s="1" t="str">
        <f t="shared" si="7"/>
        <v>Alto</v>
      </c>
    </row>
    <row r="121" spans="1:14" ht="15">
      <c r="A121" s="45" t="s">
        <v>66</v>
      </c>
      <c r="B121" s="46" t="s">
        <v>61</v>
      </c>
      <c r="C121" s="47" t="s">
        <v>77</v>
      </c>
      <c r="D121" s="36" t="str">
        <f t="shared" si="4"/>
        <v>La Victoria</v>
      </c>
      <c r="E121" s="48" t="s">
        <v>74</v>
      </c>
      <c r="F121" s="52" t="s">
        <v>6</v>
      </c>
      <c r="G121" s="47">
        <v>1</v>
      </c>
      <c r="H121" s="38" t="str">
        <f t="shared" si="5"/>
        <v>Alto</v>
      </c>
      <c r="I121" s="38">
        <v>12176761</v>
      </c>
      <c r="J121" s="38" t="str">
        <f t="shared" si="6"/>
        <v>Señora</v>
      </c>
      <c r="K121" s="50" t="s">
        <v>305</v>
      </c>
      <c r="L121" s="49" t="s">
        <v>306</v>
      </c>
      <c r="M121" s="41">
        <v>2418</v>
      </c>
      <c r="N121" s="1" t="str">
        <f t="shared" si="7"/>
        <v>Bajo</v>
      </c>
    </row>
    <row r="122" spans="1:14" ht="15">
      <c r="A122" s="45" t="s">
        <v>60</v>
      </c>
      <c r="B122" s="46" t="s">
        <v>61</v>
      </c>
      <c r="C122" s="47" t="s">
        <v>100</v>
      </c>
      <c r="D122" s="36" t="str">
        <f t="shared" si="4"/>
        <v>Callao</v>
      </c>
      <c r="E122" s="48" t="s">
        <v>108</v>
      </c>
      <c r="F122" s="52" t="s">
        <v>6</v>
      </c>
      <c r="G122" s="47"/>
      <c r="H122" s="38" t="str">
        <f t="shared" si="5"/>
        <v>Medio</v>
      </c>
      <c r="I122" s="38">
        <v>54131283</v>
      </c>
      <c r="J122" s="38" t="str">
        <f t="shared" si="6"/>
        <v>Señor</v>
      </c>
      <c r="K122" s="50" t="s">
        <v>307</v>
      </c>
      <c r="L122" s="62" t="s">
        <v>308</v>
      </c>
      <c r="M122" s="41">
        <v>3645</v>
      </c>
      <c r="N122" s="1" t="str">
        <f t="shared" si="7"/>
        <v>Bajo</v>
      </c>
    </row>
    <row r="123" spans="1:14" ht="15">
      <c r="A123" s="59" t="s">
        <v>66</v>
      </c>
      <c r="B123" s="68" t="s">
        <v>141</v>
      </c>
      <c r="C123" s="69" t="s">
        <v>62</v>
      </c>
      <c r="D123" s="36" t="str">
        <f t="shared" si="4"/>
        <v/>
      </c>
      <c r="E123" s="37" t="s">
        <v>108</v>
      </c>
      <c r="F123" s="52" t="s">
        <v>6</v>
      </c>
      <c r="G123" s="38">
        <v>2</v>
      </c>
      <c r="H123" s="38" t="str">
        <f t="shared" si="5"/>
        <v>Medio</v>
      </c>
      <c r="I123" s="38"/>
      <c r="J123" s="38" t="str">
        <f t="shared" si="6"/>
        <v>Señora</v>
      </c>
      <c r="K123" s="49" t="s">
        <v>309</v>
      </c>
      <c r="L123" s="49" t="s">
        <v>310</v>
      </c>
      <c r="M123" s="41">
        <v>3439</v>
      </c>
      <c r="N123" s="1" t="str">
        <f t="shared" si="7"/>
        <v>Bajo</v>
      </c>
    </row>
    <row r="124" spans="1:14" ht="15">
      <c r="A124" s="45" t="s">
        <v>66</v>
      </c>
      <c r="B124" s="57" t="s">
        <v>61</v>
      </c>
      <c r="C124" s="47" t="s">
        <v>200</v>
      </c>
      <c r="D124" s="36" t="str">
        <f t="shared" si="4"/>
        <v>Barranco</v>
      </c>
      <c r="E124" s="48" t="s">
        <v>108</v>
      </c>
      <c r="F124" s="47" t="s">
        <v>6</v>
      </c>
      <c r="G124" s="43">
        <v>2</v>
      </c>
      <c r="H124" s="38" t="str">
        <f t="shared" si="5"/>
        <v>Medio</v>
      </c>
      <c r="I124" s="38">
        <v>66700682</v>
      </c>
      <c r="J124" s="38" t="str">
        <f t="shared" si="6"/>
        <v>Señora</v>
      </c>
      <c r="K124" s="49" t="s">
        <v>311</v>
      </c>
      <c r="L124" s="55" t="s">
        <v>312</v>
      </c>
      <c r="M124" s="41">
        <v>5638</v>
      </c>
      <c r="N124" s="1" t="str">
        <f t="shared" si="7"/>
        <v>Alto</v>
      </c>
    </row>
    <row r="125" spans="1:14" ht="15">
      <c r="A125" s="45" t="s">
        <v>66</v>
      </c>
      <c r="B125" s="46" t="s">
        <v>61</v>
      </c>
      <c r="C125" s="47" t="s">
        <v>275</v>
      </c>
      <c r="D125" s="36" t="str">
        <f t="shared" si="4"/>
        <v>Pueblo Libre</v>
      </c>
      <c r="E125" s="48" t="s">
        <v>68</v>
      </c>
      <c r="F125" s="47" t="s">
        <v>6</v>
      </c>
      <c r="G125" s="52">
        <v>2</v>
      </c>
      <c r="H125" s="38" t="str">
        <f t="shared" si="5"/>
        <v>Medio</v>
      </c>
      <c r="I125" s="38"/>
      <c r="J125" s="38" t="str">
        <f t="shared" si="6"/>
        <v>Señora</v>
      </c>
      <c r="K125" s="49" t="s">
        <v>313</v>
      </c>
      <c r="L125" s="49" t="s">
        <v>314</v>
      </c>
      <c r="M125" s="41">
        <v>4482</v>
      </c>
      <c r="N125" s="1" t="str">
        <f t="shared" si="7"/>
        <v>Bajo</v>
      </c>
    </row>
    <row r="126" spans="1:14" ht="15">
      <c r="A126" s="45" t="s">
        <v>60</v>
      </c>
      <c r="B126" s="57" t="s">
        <v>61</v>
      </c>
      <c r="C126" s="61" t="s">
        <v>144</v>
      </c>
      <c r="D126" s="36" t="str">
        <f t="shared" si="4"/>
        <v>Surquillo</v>
      </c>
      <c r="E126" s="48" t="s">
        <v>68</v>
      </c>
      <c r="F126" s="47" t="s">
        <v>6</v>
      </c>
      <c r="G126" s="52"/>
      <c r="H126" s="38" t="str">
        <f t="shared" si="5"/>
        <v>Medio</v>
      </c>
      <c r="I126" s="38">
        <v>82920307</v>
      </c>
      <c r="J126" s="38" t="str">
        <f t="shared" si="6"/>
        <v>Señor</v>
      </c>
      <c r="K126" s="49" t="s">
        <v>315</v>
      </c>
      <c r="L126" s="49" t="s">
        <v>316</v>
      </c>
      <c r="M126" s="41">
        <v>5999</v>
      </c>
      <c r="N126" s="1" t="str">
        <f t="shared" si="7"/>
        <v>Alto</v>
      </c>
    </row>
    <row r="127" spans="1:14" ht="15">
      <c r="A127" s="45" t="s">
        <v>60</v>
      </c>
      <c r="B127" s="46" t="s">
        <v>61</v>
      </c>
      <c r="C127" s="47" t="s">
        <v>100</v>
      </c>
      <c r="D127" s="36" t="str">
        <f t="shared" si="4"/>
        <v>Callao</v>
      </c>
      <c r="E127" s="48" t="s">
        <v>108</v>
      </c>
      <c r="F127" s="47" t="s">
        <v>7</v>
      </c>
      <c r="G127" s="47">
        <v>2</v>
      </c>
      <c r="H127" s="38" t="str">
        <f t="shared" si="5"/>
        <v>Medio</v>
      </c>
      <c r="I127" s="38"/>
      <c r="J127" s="38" t="str">
        <f t="shared" si="6"/>
        <v>Señor</v>
      </c>
      <c r="K127" s="49" t="s">
        <v>317</v>
      </c>
      <c r="L127" s="49" t="s">
        <v>318</v>
      </c>
      <c r="M127" s="41">
        <v>7743</v>
      </c>
      <c r="N127" s="1" t="str">
        <f t="shared" si="7"/>
        <v>Alto</v>
      </c>
    </row>
    <row r="128" spans="1:14" ht="15">
      <c r="A128" s="45" t="s">
        <v>66</v>
      </c>
      <c r="B128" s="46" t="s">
        <v>61</v>
      </c>
      <c r="C128" s="47" t="s">
        <v>100</v>
      </c>
      <c r="D128" s="36" t="str">
        <f t="shared" si="4"/>
        <v>Callao</v>
      </c>
      <c r="E128" s="48" t="s">
        <v>74</v>
      </c>
      <c r="F128" s="47" t="s">
        <v>7</v>
      </c>
      <c r="G128" s="47">
        <v>2</v>
      </c>
      <c r="H128" s="38" t="str">
        <f t="shared" si="5"/>
        <v>Medio</v>
      </c>
      <c r="I128" s="38">
        <v>33734286</v>
      </c>
      <c r="J128" s="38" t="str">
        <f t="shared" si="6"/>
        <v>Señora</v>
      </c>
      <c r="K128" s="50" t="s">
        <v>319</v>
      </c>
      <c r="L128" s="55" t="s">
        <v>320</v>
      </c>
      <c r="M128" s="41">
        <v>6837</v>
      </c>
      <c r="N128" s="1" t="str">
        <f t="shared" si="7"/>
        <v>Alto</v>
      </c>
    </row>
    <row r="129" spans="1:14" ht="15">
      <c r="A129" s="45" t="s">
        <v>60</v>
      </c>
      <c r="B129" s="46" t="s">
        <v>185</v>
      </c>
      <c r="C129" s="47" t="s">
        <v>125</v>
      </c>
      <c r="D129" s="36" t="str">
        <f t="shared" si="4"/>
        <v/>
      </c>
      <c r="E129" s="48" t="s">
        <v>68</v>
      </c>
      <c r="F129" s="47" t="s">
        <v>6</v>
      </c>
      <c r="G129" s="52">
        <v>2</v>
      </c>
      <c r="H129" s="38" t="str">
        <f t="shared" si="5"/>
        <v>Medio</v>
      </c>
      <c r="I129" s="38">
        <v>37744871</v>
      </c>
      <c r="J129" s="38" t="str">
        <f t="shared" si="6"/>
        <v>Señor</v>
      </c>
      <c r="K129" s="49" t="s">
        <v>321</v>
      </c>
      <c r="L129" s="40" t="s">
        <v>322</v>
      </c>
      <c r="M129" s="41">
        <v>7551</v>
      </c>
      <c r="N129" s="1" t="str">
        <f t="shared" si="7"/>
        <v>Alto</v>
      </c>
    </row>
    <row r="130" spans="1:14" ht="15">
      <c r="A130" s="45" t="s">
        <v>60</v>
      </c>
      <c r="B130" s="57" t="s">
        <v>61</v>
      </c>
      <c r="C130" s="47" t="s">
        <v>218</v>
      </c>
      <c r="D130" s="36" t="str">
        <f t="shared" si="4"/>
        <v>El Agustino</v>
      </c>
      <c r="E130" s="48" t="s">
        <v>68</v>
      </c>
      <c r="F130" s="47" t="s">
        <v>6</v>
      </c>
      <c r="G130" s="52"/>
      <c r="H130" s="38" t="str">
        <f t="shared" si="5"/>
        <v>Medio</v>
      </c>
      <c r="I130" s="38"/>
      <c r="J130" s="38" t="str">
        <f t="shared" si="6"/>
        <v>Señor</v>
      </c>
      <c r="K130" s="49" t="s">
        <v>323</v>
      </c>
      <c r="L130" s="49" t="s">
        <v>324</v>
      </c>
      <c r="M130" s="41">
        <v>6941</v>
      </c>
      <c r="N130" s="1" t="str">
        <f t="shared" si="7"/>
        <v>Alto</v>
      </c>
    </row>
    <row r="131" spans="1:14" ht="15">
      <c r="A131" s="45" t="s">
        <v>60</v>
      </c>
      <c r="B131" s="46" t="s">
        <v>61</v>
      </c>
      <c r="C131" s="47" t="s">
        <v>103</v>
      </c>
      <c r="D131" s="36" t="str">
        <f t="shared" si="4"/>
        <v>Barrios Altos</v>
      </c>
      <c r="E131" s="48" t="s">
        <v>68</v>
      </c>
      <c r="F131" s="47" t="s">
        <v>6</v>
      </c>
      <c r="G131" s="52">
        <v>2</v>
      </c>
      <c r="H131" s="38" t="str">
        <f t="shared" si="5"/>
        <v>Medio</v>
      </c>
      <c r="I131" s="38">
        <v>43583211</v>
      </c>
      <c r="J131" s="38" t="str">
        <f t="shared" si="6"/>
        <v>Señor</v>
      </c>
      <c r="K131" s="49" t="s">
        <v>325</v>
      </c>
      <c r="L131" s="49" t="s">
        <v>326</v>
      </c>
      <c r="M131" s="41">
        <v>3895</v>
      </c>
      <c r="N131" s="1" t="str">
        <f t="shared" si="7"/>
        <v>Bajo</v>
      </c>
    </row>
    <row r="132" spans="1:14" ht="15">
      <c r="A132" s="59" t="s">
        <v>60</v>
      </c>
      <c r="B132" s="57" t="s">
        <v>61</v>
      </c>
      <c r="C132" s="47" t="s">
        <v>178</v>
      </c>
      <c r="D132" s="36" t="str">
        <f t="shared" si="4"/>
        <v>San Juan de Miraflores</v>
      </c>
      <c r="E132" s="48" t="s">
        <v>68</v>
      </c>
      <c r="F132" s="52" t="s">
        <v>6</v>
      </c>
      <c r="G132" s="52">
        <v>2</v>
      </c>
      <c r="H132" s="38" t="str">
        <f t="shared" si="5"/>
        <v>Medio</v>
      </c>
      <c r="I132" s="38">
        <v>20726168</v>
      </c>
      <c r="J132" s="38" t="str">
        <f t="shared" si="6"/>
        <v>Señor</v>
      </c>
      <c r="K132" s="55" t="s">
        <v>327</v>
      </c>
      <c r="L132" s="40" t="s">
        <v>328</v>
      </c>
      <c r="M132" s="41">
        <v>4621</v>
      </c>
      <c r="N132" s="1" t="str">
        <f t="shared" si="7"/>
        <v>Bajo</v>
      </c>
    </row>
    <row r="133" spans="1:14" ht="15">
      <c r="A133" s="45" t="s">
        <v>60</v>
      </c>
      <c r="B133" s="46" t="s">
        <v>185</v>
      </c>
      <c r="C133" s="47" t="s">
        <v>125</v>
      </c>
      <c r="D133" s="36" t="str">
        <f t="shared" si="4"/>
        <v/>
      </c>
      <c r="E133" s="48" t="s">
        <v>68</v>
      </c>
      <c r="F133" s="47" t="s">
        <v>6</v>
      </c>
      <c r="G133" s="52">
        <v>2</v>
      </c>
      <c r="H133" s="38" t="str">
        <f t="shared" si="5"/>
        <v>Medio</v>
      </c>
      <c r="I133" s="38"/>
      <c r="J133" s="38" t="str">
        <f t="shared" si="6"/>
        <v>Señor</v>
      </c>
      <c r="K133" s="49" t="s">
        <v>329</v>
      </c>
      <c r="L133" s="62" t="s">
        <v>330</v>
      </c>
      <c r="M133" s="41">
        <v>7446</v>
      </c>
      <c r="N133" s="1" t="str">
        <f t="shared" si="7"/>
        <v>Alto</v>
      </c>
    </row>
    <row r="134" spans="1:14" ht="15">
      <c r="A134" s="45" t="s">
        <v>60</v>
      </c>
      <c r="B134" s="57" t="s">
        <v>61</v>
      </c>
      <c r="C134" s="47" t="s">
        <v>331</v>
      </c>
      <c r="D134" s="36" t="str">
        <f t="shared" si="4"/>
        <v>San Miguel</v>
      </c>
      <c r="E134" s="48" t="s">
        <v>108</v>
      </c>
      <c r="F134" s="47" t="s">
        <v>7</v>
      </c>
      <c r="G134" s="47">
        <v>2</v>
      </c>
      <c r="H134" s="38" t="str">
        <f t="shared" si="5"/>
        <v>Medio</v>
      </c>
      <c r="I134" s="38">
        <v>72539757</v>
      </c>
      <c r="J134" s="38" t="str">
        <f t="shared" si="6"/>
        <v>Señor</v>
      </c>
      <c r="K134" s="64" t="s">
        <v>332</v>
      </c>
      <c r="L134" s="70" t="s">
        <v>333</v>
      </c>
      <c r="M134" s="41">
        <v>5035</v>
      </c>
      <c r="N134" s="1" t="str">
        <f t="shared" si="7"/>
        <v>Alto</v>
      </c>
    </row>
    <row r="135" spans="1:14" ht="15">
      <c r="A135" s="45" t="s">
        <v>60</v>
      </c>
      <c r="B135" s="57" t="s">
        <v>61</v>
      </c>
      <c r="C135" s="47" t="s">
        <v>159</v>
      </c>
      <c r="D135" s="36" t="str">
        <f t="shared" si="4"/>
        <v>San  Miguel</v>
      </c>
      <c r="E135" s="48" t="s">
        <v>108</v>
      </c>
      <c r="F135" s="47" t="s">
        <v>6</v>
      </c>
      <c r="G135" s="47">
        <v>2</v>
      </c>
      <c r="H135" s="38" t="str">
        <f t="shared" si="5"/>
        <v>Medio</v>
      </c>
      <c r="I135" s="38"/>
      <c r="J135" s="38" t="str">
        <f t="shared" si="6"/>
        <v>Señor</v>
      </c>
      <c r="K135" s="49" t="s">
        <v>334</v>
      </c>
      <c r="L135" s="40" t="s">
        <v>335</v>
      </c>
      <c r="M135" s="41">
        <v>6158</v>
      </c>
      <c r="N135" s="1" t="str">
        <f t="shared" si="7"/>
        <v>Alto</v>
      </c>
    </row>
    <row r="136" spans="1:14" ht="15">
      <c r="A136" s="59" t="s">
        <v>60</v>
      </c>
      <c r="B136" s="57" t="s">
        <v>141</v>
      </c>
      <c r="C136" s="52" t="s">
        <v>218</v>
      </c>
      <c r="D136" s="36" t="str">
        <f t="shared" si="4"/>
        <v/>
      </c>
      <c r="E136" s="48" t="s">
        <v>68</v>
      </c>
      <c r="F136" s="52" t="s">
        <v>6</v>
      </c>
      <c r="G136" s="52">
        <v>2</v>
      </c>
      <c r="H136" s="38" t="str">
        <f t="shared" si="5"/>
        <v>Medio</v>
      </c>
      <c r="I136" s="38">
        <v>37608867</v>
      </c>
      <c r="J136" s="38" t="str">
        <f t="shared" si="6"/>
        <v>Señor</v>
      </c>
      <c r="K136" s="50" t="s">
        <v>336</v>
      </c>
      <c r="L136" s="49" t="s">
        <v>337</v>
      </c>
      <c r="M136" s="41">
        <v>2474</v>
      </c>
      <c r="N136" s="1" t="str">
        <f t="shared" si="7"/>
        <v>Bajo</v>
      </c>
    </row>
    <row r="137" spans="1:14" ht="15">
      <c r="A137" s="45" t="s">
        <v>66</v>
      </c>
      <c r="B137" s="57" t="s">
        <v>61</v>
      </c>
      <c r="C137" s="47" t="s">
        <v>95</v>
      </c>
      <c r="D137" s="36" t="str">
        <f t="shared" si="4"/>
        <v>Breña</v>
      </c>
      <c r="E137" s="48" t="s">
        <v>68</v>
      </c>
      <c r="F137" s="47" t="s">
        <v>6</v>
      </c>
      <c r="G137" s="52">
        <v>2</v>
      </c>
      <c r="H137" s="38" t="str">
        <f t="shared" si="5"/>
        <v>Medio</v>
      </c>
      <c r="I137" s="38"/>
      <c r="J137" s="38" t="str">
        <f t="shared" si="6"/>
        <v>Señora</v>
      </c>
      <c r="K137" s="49" t="s">
        <v>338</v>
      </c>
      <c r="L137" s="40" t="s">
        <v>339</v>
      </c>
      <c r="M137" s="41">
        <v>6727</v>
      </c>
      <c r="N137" s="1" t="str">
        <f t="shared" si="7"/>
        <v>Alto</v>
      </c>
    </row>
    <row r="138" spans="1:14" ht="15">
      <c r="A138" s="45" t="s">
        <v>66</v>
      </c>
      <c r="B138" s="57" t="s">
        <v>61</v>
      </c>
      <c r="C138" s="47" t="s">
        <v>218</v>
      </c>
      <c r="D138" s="36" t="str">
        <f t="shared" si="4"/>
        <v>El Agustino</v>
      </c>
      <c r="E138" s="48" t="s">
        <v>68</v>
      </c>
      <c r="F138" s="47" t="s">
        <v>6</v>
      </c>
      <c r="G138" s="52">
        <v>2</v>
      </c>
      <c r="H138" s="38" t="str">
        <f t="shared" si="5"/>
        <v>Medio</v>
      </c>
      <c r="I138" s="38">
        <v>46924963</v>
      </c>
      <c r="J138" s="38" t="str">
        <f t="shared" si="6"/>
        <v>Señora</v>
      </c>
      <c r="K138" s="49" t="s">
        <v>340</v>
      </c>
      <c r="L138" s="50" t="s">
        <v>341</v>
      </c>
      <c r="M138" s="41">
        <v>5619</v>
      </c>
      <c r="N138" s="1" t="str">
        <f t="shared" si="7"/>
        <v>Alto</v>
      </c>
    </row>
    <row r="139" spans="1:14" ht="15">
      <c r="A139" s="45" t="s">
        <v>60</v>
      </c>
      <c r="B139" s="57" t="s">
        <v>61</v>
      </c>
      <c r="C139" s="47" t="s">
        <v>218</v>
      </c>
      <c r="D139" s="36" t="str">
        <f t="shared" si="4"/>
        <v>El Agustino</v>
      </c>
      <c r="E139" s="48" t="s">
        <v>68</v>
      </c>
      <c r="F139" s="47" t="s">
        <v>6</v>
      </c>
      <c r="G139" s="52">
        <v>2</v>
      </c>
      <c r="H139" s="38" t="str">
        <f t="shared" si="5"/>
        <v>Medio</v>
      </c>
      <c r="I139" s="38">
        <v>93386565</v>
      </c>
      <c r="J139" s="38" t="str">
        <f t="shared" si="6"/>
        <v>Señor</v>
      </c>
      <c r="K139" s="49" t="s">
        <v>342</v>
      </c>
      <c r="L139" s="40" t="s">
        <v>343</v>
      </c>
      <c r="M139" s="41">
        <v>7412</v>
      </c>
      <c r="N139" s="1" t="str">
        <f t="shared" si="7"/>
        <v>Alto</v>
      </c>
    </row>
    <row r="140" spans="1:14" ht="15">
      <c r="A140" s="45" t="s">
        <v>66</v>
      </c>
      <c r="B140" s="46" t="s">
        <v>61</v>
      </c>
      <c r="C140" s="51" t="s">
        <v>62</v>
      </c>
      <c r="D140" s="36" t="str">
        <f t="shared" si="4"/>
        <v>Jesus Maria</v>
      </c>
      <c r="E140" s="48" t="s">
        <v>108</v>
      </c>
      <c r="F140" s="47" t="s">
        <v>6</v>
      </c>
      <c r="G140" s="47">
        <v>1</v>
      </c>
      <c r="H140" s="38" t="str">
        <f t="shared" si="5"/>
        <v>Alto</v>
      </c>
      <c r="I140" s="38"/>
      <c r="J140" s="38" t="str">
        <f t="shared" si="6"/>
        <v>Señora</v>
      </c>
      <c r="K140" s="49" t="s">
        <v>344</v>
      </c>
      <c r="L140" s="50" t="s">
        <v>345</v>
      </c>
      <c r="M140" s="41">
        <v>5875</v>
      </c>
      <c r="N140" s="1" t="str">
        <f t="shared" si="7"/>
        <v>Alto</v>
      </c>
    </row>
    <row r="141" spans="1:14" ht="15">
      <c r="A141" s="45" t="s">
        <v>60</v>
      </c>
      <c r="B141" s="57" t="s">
        <v>141</v>
      </c>
      <c r="C141" s="47" t="s">
        <v>95</v>
      </c>
      <c r="D141" s="36" t="str">
        <f t="shared" ref="D141:D173" si="8">IF(B141="activo",C141,"")</f>
        <v/>
      </c>
      <c r="E141" s="48" t="s">
        <v>68</v>
      </c>
      <c r="F141" s="47" t="s">
        <v>6</v>
      </c>
      <c r="G141" s="52">
        <v>2</v>
      </c>
      <c r="H141" s="38" t="str">
        <f t="shared" ref="H141:H173" si="9">IF(G141=1,"Alto","Medio")</f>
        <v>Medio</v>
      </c>
      <c r="I141" s="38">
        <v>78906380</v>
      </c>
      <c r="J141" s="38" t="str">
        <f t="shared" ref="J141:J173" si="10">IF(A141="M","Señor","Señora")</f>
        <v>Señor</v>
      </c>
      <c r="K141" s="49" t="s">
        <v>346</v>
      </c>
      <c r="L141" s="50" t="s">
        <v>347</v>
      </c>
      <c r="M141" s="41">
        <v>4061</v>
      </c>
      <c r="N141" s="1" t="str">
        <f t="shared" ref="N141:N173" si="11">IF(M141&lt;=5000,"Bajo","Alto")</f>
        <v>Bajo</v>
      </c>
    </row>
    <row r="142" spans="1:14" ht="15">
      <c r="A142" s="45" t="s">
        <v>66</v>
      </c>
      <c r="B142" s="35" t="s">
        <v>61</v>
      </c>
      <c r="C142" s="43" t="s">
        <v>100</v>
      </c>
      <c r="D142" s="36" t="str">
        <f t="shared" si="8"/>
        <v>Callao</v>
      </c>
      <c r="E142" s="48" t="s">
        <v>108</v>
      </c>
      <c r="F142" s="52" t="s">
        <v>6</v>
      </c>
      <c r="G142" s="47">
        <v>1</v>
      </c>
      <c r="H142" s="38" t="str">
        <f t="shared" si="9"/>
        <v>Alto</v>
      </c>
      <c r="I142" s="38"/>
      <c r="J142" s="38" t="str">
        <f t="shared" si="10"/>
        <v>Señora</v>
      </c>
      <c r="K142" s="50" t="s">
        <v>348</v>
      </c>
      <c r="L142" s="49" t="s">
        <v>349</v>
      </c>
      <c r="M142" s="41">
        <v>4516</v>
      </c>
      <c r="N142" s="1" t="str">
        <f t="shared" si="11"/>
        <v>Bajo</v>
      </c>
    </row>
    <row r="143" spans="1:14" ht="15">
      <c r="A143" s="45" t="s">
        <v>60</v>
      </c>
      <c r="B143" s="46" t="s">
        <v>61</v>
      </c>
      <c r="C143" s="47" t="s">
        <v>67</v>
      </c>
      <c r="D143" s="36" t="str">
        <f t="shared" si="8"/>
        <v>S.M.P.</v>
      </c>
      <c r="E143" s="48" t="s">
        <v>68</v>
      </c>
      <c r="F143" s="47" t="s">
        <v>7</v>
      </c>
      <c r="G143" s="52">
        <v>2</v>
      </c>
      <c r="H143" s="38" t="str">
        <f t="shared" si="9"/>
        <v>Medio</v>
      </c>
      <c r="I143" s="38">
        <v>95193971</v>
      </c>
      <c r="J143" s="38" t="str">
        <f t="shared" si="10"/>
        <v>Señor</v>
      </c>
      <c r="K143" s="49" t="s">
        <v>350</v>
      </c>
      <c r="L143" s="50" t="s">
        <v>351</v>
      </c>
      <c r="M143" s="41">
        <v>4952</v>
      </c>
      <c r="N143" s="1" t="str">
        <f t="shared" si="11"/>
        <v>Bajo</v>
      </c>
    </row>
    <row r="144" spans="1:14" ht="15">
      <c r="A144" s="59" t="s">
        <v>66</v>
      </c>
      <c r="B144" s="57" t="s">
        <v>141</v>
      </c>
      <c r="C144" s="52" t="s">
        <v>267</v>
      </c>
      <c r="D144" s="36" t="str">
        <f t="shared" si="8"/>
        <v/>
      </c>
      <c r="E144" s="48" t="s">
        <v>68</v>
      </c>
      <c r="F144" s="52" t="s">
        <v>6</v>
      </c>
      <c r="G144" s="52">
        <v>2</v>
      </c>
      <c r="H144" s="38" t="str">
        <f t="shared" si="9"/>
        <v>Medio</v>
      </c>
      <c r="I144" s="38">
        <v>89152812</v>
      </c>
      <c r="J144" s="38" t="str">
        <f t="shared" si="10"/>
        <v>Señora</v>
      </c>
      <c r="K144" s="50" t="s">
        <v>352</v>
      </c>
      <c r="L144" s="55" t="s">
        <v>353</v>
      </c>
      <c r="M144" s="41">
        <v>4014</v>
      </c>
      <c r="N144" s="1" t="str">
        <f t="shared" si="11"/>
        <v>Bajo</v>
      </c>
    </row>
    <row r="145" spans="1:14" ht="15">
      <c r="A145" s="45" t="s">
        <v>66</v>
      </c>
      <c r="B145" s="57" t="s">
        <v>61</v>
      </c>
      <c r="C145" s="47" t="s">
        <v>95</v>
      </c>
      <c r="D145" s="36" t="str">
        <f t="shared" si="8"/>
        <v>Breña</v>
      </c>
      <c r="E145" s="48" t="s">
        <v>68</v>
      </c>
      <c r="F145" s="47" t="s">
        <v>6</v>
      </c>
      <c r="G145" s="52">
        <v>2</v>
      </c>
      <c r="H145" s="38" t="str">
        <f t="shared" si="9"/>
        <v>Medio</v>
      </c>
      <c r="I145" s="38"/>
      <c r="J145" s="38" t="str">
        <f t="shared" si="10"/>
        <v>Señora</v>
      </c>
      <c r="K145" s="49" t="s">
        <v>354</v>
      </c>
      <c r="L145" s="50" t="s">
        <v>355</v>
      </c>
      <c r="M145" s="41">
        <v>5131</v>
      </c>
      <c r="N145" s="1" t="str">
        <f t="shared" si="11"/>
        <v>Alto</v>
      </c>
    </row>
    <row r="146" spans="1:14" ht="15">
      <c r="A146" s="59" t="s">
        <v>60</v>
      </c>
      <c r="B146" s="57" t="s">
        <v>119</v>
      </c>
      <c r="C146" s="51" t="s">
        <v>62</v>
      </c>
      <c r="D146" s="36" t="str">
        <f t="shared" si="8"/>
        <v/>
      </c>
      <c r="E146" s="48" t="s">
        <v>74</v>
      </c>
      <c r="F146" s="52" t="s">
        <v>6</v>
      </c>
      <c r="G146" s="38">
        <v>1</v>
      </c>
      <c r="H146" s="38" t="str">
        <f t="shared" si="9"/>
        <v>Alto</v>
      </c>
      <c r="I146" s="38">
        <v>30238510</v>
      </c>
      <c r="J146" s="38" t="str">
        <f t="shared" si="10"/>
        <v>Señor</v>
      </c>
      <c r="K146" s="49" t="s">
        <v>356</v>
      </c>
      <c r="L146" s="40" t="s">
        <v>357</v>
      </c>
      <c r="M146" s="41">
        <v>6015</v>
      </c>
      <c r="N146" s="1" t="str">
        <f t="shared" si="11"/>
        <v>Alto</v>
      </c>
    </row>
    <row r="147" spans="1:14" ht="15">
      <c r="A147" s="45" t="s">
        <v>60</v>
      </c>
      <c r="B147" s="35" t="s">
        <v>61</v>
      </c>
      <c r="C147" s="47" t="s">
        <v>178</v>
      </c>
      <c r="D147" s="36" t="str">
        <f t="shared" si="8"/>
        <v>San Juan de Miraflores</v>
      </c>
      <c r="E147" s="48" t="s">
        <v>68</v>
      </c>
      <c r="F147" s="47" t="s">
        <v>6</v>
      </c>
      <c r="G147" s="43">
        <v>2</v>
      </c>
      <c r="H147" s="38" t="str">
        <f t="shared" si="9"/>
        <v>Medio</v>
      </c>
      <c r="I147" s="38"/>
      <c r="J147" s="38" t="str">
        <f t="shared" si="10"/>
        <v>Señor</v>
      </c>
      <c r="K147" s="50" t="s">
        <v>290</v>
      </c>
      <c r="L147" s="64" t="s">
        <v>358</v>
      </c>
      <c r="M147" s="41">
        <v>6390</v>
      </c>
      <c r="N147" s="1" t="str">
        <f t="shared" si="11"/>
        <v>Alto</v>
      </c>
    </row>
    <row r="148" spans="1:14" ht="15">
      <c r="A148" s="45" t="s">
        <v>66</v>
      </c>
      <c r="B148" s="46" t="s">
        <v>61</v>
      </c>
      <c r="C148" s="47" t="s">
        <v>100</v>
      </c>
      <c r="D148" s="36" t="str">
        <f t="shared" si="8"/>
        <v>Callao</v>
      </c>
      <c r="E148" s="48" t="s">
        <v>108</v>
      </c>
      <c r="F148" s="52" t="s">
        <v>6</v>
      </c>
      <c r="G148" s="43">
        <v>1</v>
      </c>
      <c r="H148" s="38" t="str">
        <f t="shared" si="9"/>
        <v>Alto</v>
      </c>
      <c r="I148" s="38">
        <v>29926139</v>
      </c>
      <c r="J148" s="38" t="str">
        <f t="shared" si="10"/>
        <v>Señora</v>
      </c>
      <c r="K148" s="50" t="s">
        <v>359</v>
      </c>
      <c r="L148" s="49" t="s">
        <v>360</v>
      </c>
      <c r="M148" s="41">
        <v>2794</v>
      </c>
      <c r="N148" s="1" t="str">
        <f t="shared" si="11"/>
        <v>Bajo</v>
      </c>
    </row>
    <row r="149" spans="1:14" ht="15">
      <c r="A149" s="45" t="s">
        <v>66</v>
      </c>
      <c r="B149" s="35" t="s">
        <v>61</v>
      </c>
      <c r="C149" s="60" t="s">
        <v>120</v>
      </c>
      <c r="D149" s="36" t="str">
        <f t="shared" si="8"/>
        <v>San Isidro</v>
      </c>
      <c r="E149" s="48" t="s">
        <v>108</v>
      </c>
      <c r="F149" s="47" t="s">
        <v>6</v>
      </c>
      <c r="G149" s="43">
        <v>2</v>
      </c>
      <c r="H149" s="38" t="str">
        <f t="shared" si="9"/>
        <v>Medio</v>
      </c>
      <c r="I149" s="38"/>
      <c r="J149" s="38" t="str">
        <f t="shared" si="10"/>
        <v>Señora</v>
      </c>
      <c r="K149" s="49" t="s">
        <v>361</v>
      </c>
      <c r="L149" s="49" t="s">
        <v>362</v>
      </c>
      <c r="M149" s="41">
        <v>2802</v>
      </c>
      <c r="N149" s="1" t="str">
        <f t="shared" si="11"/>
        <v>Bajo</v>
      </c>
    </row>
    <row r="150" spans="1:14" ht="15">
      <c r="A150" s="59" t="s">
        <v>60</v>
      </c>
      <c r="B150" s="57" t="s">
        <v>61</v>
      </c>
      <c r="C150" s="52" t="s">
        <v>95</v>
      </c>
      <c r="D150" s="36" t="str">
        <f t="shared" si="8"/>
        <v>Breña</v>
      </c>
      <c r="E150" s="48" t="s">
        <v>68</v>
      </c>
      <c r="F150" s="52" t="s">
        <v>7</v>
      </c>
      <c r="G150" s="38">
        <v>2</v>
      </c>
      <c r="H150" s="38" t="str">
        <f t="shared" si="9"/>
        <v>Medio</v>
      </c>
      <c r="I150" s="38">
        <v>89983198</v>
      </c>
      <c r="J150" s="38" t="str">
        <f t="shared" si="10"/>
        <v>Señor</v>
      </c>
      <c r="K150" s="49" t="s">
        <v>363</v>
      </c>
      <c r="L150" s="49" t="s">
        <v>364</v>
      </c>
      <c r="M150" s="41">
        <v>2556</v>
      </c>
      <c r="N150" s="1" t="str">
        <f t="shared" si="11"/>
        <v>Bajo</v>
      </c>
    </row>
    <row r="151" spans="1:14" ht="15">
      <c r="A151" s="45" t="s">
        <v>60</v>
      </c>
      <c r="B151" s="46" t="s">
        <v>61</v>
      </c>
      <c r="C151" s="51" t="s">
        <v>62</v>
      </c>
      <c r="D151" s="36" t="str">
        <f t="shared" si="8"/>
        <v>Jesus Maria</v>
      </c>
      <c r="E151" s="48" t="s">
        <v>68</v>
      </c>
      <c r="F151" s="47" t="s">
        <v>7</v>
      </c>
      <c r="G151" s="43">
        <v>1</v>
      </c>
      <c r="H151" s="38" t="str">
        <f t="shared" si="9"/>
        <v>Alto</v>
      </c>
      <c r="I151" s="38">
        <v>81362932</v>
      </c>
      <c r="J151" s="38" t="str">
        <f t="shared" si="10"/>
        <v>Señor</v>
      </c>
      <c r="K151" s="49" t="s">
        <v>365</v>
      </c>
      <c r="L151" s="49" t="s">
        <v>366</v>
      </c>
      <c r="M151" s="41">
        <v>4944</v>
      </c>
      <c r="N151" s="1" t="str">
        <f t="shared" si="11"/>
        <v>Bajo</v>
      </c>
    </row>
    <row r="152" spans="1:14" ht="15">
      <c r="A152" s="45" t="s">
        <v>60</v>
      </c>
      <c r="B152" s="46" t="s">
        <v>61</v>
      </c>
      <c r="C152" s="51" t="s">
        <v>62</v>
      </c>
      <c r="D152" s="36" t="str">
        <f t="shared" si="8"/>
        <v>Jesus Maria</v>
      </c>
      <c r="E152" s="48" t="s">
        <v>108</v>
      </c>
      <c r="F152" s="47" t="s">
        <v>6</v>
      </c>
      <c r="G152" s="43">
        <v>2</v>
      </c>
      <c r="H152" s="38" t="str">
        <f t="shared" si="9"/>
        <v>Medio</v>
      </c>
      <c r="I152" s="38"/>
      <c r="J152" s="38" t="str">
        <f t="shared" si="10"/>
        <v>Señor</v>
      </c>
      <c r="K152" s="58" t="s">
        <v>367</v>
      </c>
      <c r="L152" s="40" t="s">
        <v>368</v>
      </c>
      <c r="M152" s="41">
        <v>6525</v>
      </c>
      <c r="N152" s="1" t="str">
        <f t="shared" si="11"/>
        <v>Alto</v>
      </c>
    </row>
    <row r="153" spans="1:14" ht="15">
      <c r="A153" s="45" t="s">
        <v>60</v>
      </c>
      <c r="B153" s="46" t="s">
        <v>61</v>
      </c>
      <c r="C153" s="51" t="s">
        <v>62</v>
      </c>
      <c r="D153" s="36" t="str">
        <f t="shared" si="8"/>
        <v>Jesus Maria</v>
      </c>
      <c r="E153" s="37" t="s">
        <v>74</v>
      </c>
      <c r="F153" s="52" t="s">
        <v>7</v>
      </c>
      <c r="G153" s="43">
        <v>1</v>
      </c>
      <c r="H153" s="38" t="str">
        <f t="shared" si="9"/>
        <v>Alto</v>
      </c>
      <c r="I153" s="38">
        <v>84898323</v>
      </c>
      <c r="J153" s="38" t="str">
        <f t="shared" si="10"/>
        <v>Señor</v>
      </c>
      <c r="K153" s="67" t="s">
        <v>369</v>
      </c>
      <c r="L153" s="55" t="s">
        <v>370</v>
      </c>
      <c r="M153" s="41">
        <v>6976</v>
      </c>
      <c r="N153" s="1" t="str">
        <f t="shared" si="11"/>
        <v>Alto</v>
      </c>
    </row>
    <row r="154" spans="1:14" ht="15">
      <c r="A154" s="59" t="s">
        <v>66</v>
      </c>
      <c r="B154" s="57" t="s">
        <v>61</v>
      </c>
      <c r="C154" s="51" t="s">
        <v>371</v>
      </c>
      <c r="D154" s="36" t="str">
        <f t="shared" si="8"/>
        <v>Surco</v>
      </c>
      <c r="E154" s="48" t="s">
        <v>63</v>
      </c>
      <c r="F154" s="52" t="s">
        <v>6</v>
      </c>
      <c r="G154" s="38">
        <v>1</v>
      </c>
      <c r="H154" s="38" t="str">
        <f t="shared" si="9"/>
        <v>Alto</v>
      </c>
      <c r="I154" s="38"/>
      <c r="J154" s="38" t="str">
        <f t="shared" si="10"/>
        <v>Señora</v>
      </c>
      <c r="K154" s="50" t="s">
        <v>372</v>
      </c>
      <c r="L154" s="49" t="s">
        <v>373</v>
      </c>
      <c r="M154" s="41">
        <v>7370</v>
      </c>
      <c r="N154" s="1" t="str">
        <f t="shared" si="11"/>
        <v>Alto</v>
      </c>
    </row>
    <row r="155" spans="1:14" ht="15">
      <c r="A155" s="45" t="s">
        <v>60</v>
      </c>
      <c r="B155" s="46" t="s">
        <v>61</v>
      </c>
      <c r="C155" s="47" t="s">
        <v>100</v>
      </c>
      <c r="D155" s="36" t="str">
        <f t="shared" si="8"/>
        <v>Callao</v>
      </c>
      <c r="E155" s="48" t="s">
        <v>68</v>
      </c>
      <c r="F155" s="47" t="s">
        <v>6</v>
      </c>
      <c r="G155" s="38"/>
      <c r="H155" s="38" t="str">
        <f t="shared" si="9"/>
        <v>Medio</v>
      </c>
      <c r="I155" s="38">
        <v>43746666</v>
      </c>
      <c r="J155" s="38" t="str">
        <f t="shared" si="10"/>
        <v>Señor</v>
      </c>
      <c r="K155" s="49" t="s">
        <v>374</v>
      </c>
      <c r="L155" s="49" t="s">
        <v>375</v>
      </c>
      <c r="M155" s="41">
        <v>4977</v>
      </c>
      <c r="N155" s="1" t="str">
        <f t="shared" si="11"/>
        <v>Bajo</v>
      </c>
    </row>
    <row r="156" spans="1:14" ht="15">
      <c r="A156" s="59" t="s">
        <v>66</v>
      </c>
      <c r="B156" s="57" t="s">
        <v>119</v>
      </c>
      <c r="C156" s="52" t="s">
        <v>77</v>
      </c>
      <c r="D156" s="36" t="str">
        <f t="shared" si="8"/>
        <v/>
      </c>
      <c r="E156" s="48" t="s">
        <v>74</v>
      </c>
      <c r="F156" s="52" t="s">
        <v>7</v>
      </c>
      <c r="G156" s="38">
        <v>1</v>
      </c>
      <c r="H156" s="38" t="str">
        <f t="shared" si="9"/>
        <v>Alto</v>
      </c>
      <c r="I156" s="38">
        <v>23989916</v>
      </c>
      <c r="J156" s="38" t="str">
        <f t="shared" si="10"/>
        <v>Señora</v>
      </c>
      <c r="K156" s="50" t="s">
        <v>376</v>
      </c>
      <c r="L156" s="40" t="s">
        <v>377</v>
      </c>
      <c r="M156" s="41">
        <v>7798</v>
      </c>
      <c r="N156" s="1" t="str">
        <f t="shared" si="11"/>
        <v>Alto</v>
      </c>
    </row>
    <row r="157" spans="1:14" ht="15">
      <c r="A157" s="45" t="s">
        <v>60</v>
      </c>
      <c r="B157" s="35" t="s">
        <v>61</v>
      </c>
      <c r="C157" s="47" t="s">
        <v>100</v>
      </c>
      <c r="D157" s="36" t="str">
        <f t="shared" si="8"/>
        <v>Callao</v>
      </c>
      <c r="E157" s="48" t="s">
        <v>74</v>
      </c>
      <c r="F157" s="47" t="s">
        <v>7</v>
      </c>
      <c r="G157" s="47">
        <v>2</v>
      </c>
      <c r="H157" s="38" t="str">
        <f t="shared" si="9"/>
        <v>Medio</v>
      </c>
      <c r="I157" s="38"/>
      <c r="J157" s="38" t="str">
        <f t="shared" si="10"/>
        <v>Señor</v>
      </c>
      <c r="K157" s="50" t="s">
        <v>378</v>
      </c>
      <c r="L157" s="49" t="s">
        <v>379</v>
      </c>
      <c r="M157" s="41">
        <v>6500</v>
      </c>
      <c r="N157" s="1" t="str">
        <f t="shared" si="11"/>
        <v>Alto</v>
      </c>
    </row>
    <row r="158" spans="1:14" ht="15">
      <c r="A158" s="45" t="s">
        <v>60</v>
      </c>
      <c r="B158" s="46" t="s">
        <v>61</v>
      </c>
      <c r="C158" s="61" t="s">
        <v>144</v>
      </c>
      <c r="D158" s="36" t="str">
        <f t="shared" si="8"/>
        <v>Surquillo</v>
      </c>
      <c r="E158" s="47" t="s">
        <v>68</v>
      </c>
      <c r="F158" s="47" t="s">
        <v>6</v>
      </c>
      <c r="G158" s="52">
        <v>2</v>
      </c>
      <c r="H158" s="38" t="str">
        <f t="shared" si="9"/>
        <v>Medio</v>
      </c>
      <c r="I158" s="38">
        <v>23653687</v>
      </c>
      <c r="J158" s="38" t="str">
        <f t="shared" si="10"/>
        <v>Señor</v>
      </c>
      <c r="K158" s="66" t="s">
        <v>380</v>
      </c>
      <c r="L158" s="49" t="s">
        <v>381</v>
      </c>
      <c r="M158" s="41">
        <v>6734</v>
      </c>
      <c r="N158" s="1" t="str">
        <f t="shared" si="11"/>
        <v>Alto</v>
      </c>
    </row>
    <row r="159" spans="1:14" ht="15">
      <c r="A159" s="59" t="s">
        <v>66</v>
      </c>
      <c r="B159" s="57" t="s">
        <v>119</v>
      </c>
      <c r="C159" s="47" t="s">
        <v>100</v>
      </c>
      <c r="D159" s="36" t="str">
        <f t="shared" si="8"/>
        <v/>
      </c>
      <c r="E159" s="48" t="s">
        <v>108</v>
      </c>
      <c r="F159" s="52" t="s">
        <v>6</v>
      </c>
      <c r="G159" s="38"/>
      <c r="H159" s="38" t="str">
        <f t="shared" si="9"/>
        <v>Medio</v>
      </c>
      <c r="I159" s="38"/>
      <c r="J159" s="38" t="str">
        <f t="shared" si="10"/>
        <v>Señora</v>
      </c>
      <c r="K159" s="50" t="s">
        <v>147</v>
      </c>
      <c r="L159" s="40" t="s">
        <v>382</v>
      </c>
      <c r="M159" s="41">
        <v>5939</v>
      </c>
      <c r="N159" s="1" t="str">
        <f t="shared" si="11"/>
        <v>Alto</v>
      </c>
    </row>
    <row r="160" spans="1:14" ht="15">
      <c r="A160" s="45" t="s">
        <v>60</v>
      </c>
      <c r="B160" s="57" t="s">
        <v>61</v>
      </c>
      <c r="C160" s="47" t="s">
        <v>200</v>
      </c>
      <c r="D160" s="36" t="str">
        <f t="shared" si="8"/>
        <v>Barranco</v>
      </c>
      <c r="E160" s="48" t="s">
        <v>108</v>
      </c>
      <c r="F160" s="47" t="s">
        <v>6</v>
      </c>
      <c r="G160" s="47">
        <v>2</v>
      </c>
      <c r="H160" s="38" t="str">
        <f t="shared" si="9"/>
        <v>Medio</v>
      </c>
      <c r="I160" s="38">
        <v>24784467</v>
      </c>
      <c r="J160" s="38" t="str">
        <f t="shared" si="10"/>
        <v>Señor</v>
      </c>
      <c r="K160" s="49" t="s">
        <v>383</v>
      </c>
      <c r="L160" s="49" t="s">
        <v>384</v>
      </c>
      <c r="M160" s="41">
        <v>6485</v>
      </c>
      <c r="N160" s="1" t="str">
        <f t="shared" si="11"/>
        <v>Alto</v>
      </c>
    </row>
    <row r="161" spans="1:14" ht="15">
      <c r="A161" s="45" t="s">
        <v>66</v>
      </c>
      <c r="B161" s="46" t="s">
        <v>61</v>
      </c>
      <c r="C161" s="61" t="s">
        <v>144</v>
      </c>
      <c r="D161" s="36" t="str">
        <f t="shared" si="8"/>
        <v>Surquillo</v>
      </c>
      <c r="E161" s="71" t="s">
        <v>68</v>
      </c>
      <c r="F161" s="72" t="s">
        <v>6</v>
      </c>
      <c r="G161" s="52">
        <v>2</v>
      </c>
      <c r="H161" s="38" t="str">
        <f t="shared" si="9"/>
        <v>Medio</v>
      </c>
      <c r="I161" s="38"/>
      <c r="J161" s="38" t="str">
        <f t="shared" si="10"/>
        <v>Señora</v>
      </c>
      <c r="K161" s="70" t="s">
        <v>385</v>
      </c>
      <c r="L161" s="50" t="s">
        <v>386</v>
      </c>
      <c r="M161" s="41">
        <v>3988</v>
      </c>
      <c r="N161" s="1" t="str">
        <f t="shared" si="11"/>
        <v>Bajo</v>
      </c>
    </row>
    <row r="162" spans="1:14" ht="15">
      <c r="A162" s="45" t="s">
        <v>66</v>
      </c>
      <c r="B162" s="46" t="s">
        <v>61</v>
      </c>
      <c r="C162" s="47" t="s">
        <v>100</v>
      </c>
      <c r="D162" s="36" t="str">
        <f t="shared" si="8"/>
        <v>Callao</v>
      </c>
      <c r="E162" s="48" t="s">
        <v>74</v>
      </c>
      <c r="F162" s="47" t="s">
        <v>6</v>
      </c>
      <c r="G162" s="47">
        <v>1</v>
      </c>
      <c r="H162" s="38" t="str">
        <f t="shared" si="9"/>
        <v>Alto</v>
      </c>
      <c r="I162" s="38">
        <v>61356474</v>
      </c>
      <c r="J162" s="38" t="str">
        <f t="shared" si="10"/>
        <v>Señora</v>
      </c>
      <c r="K162" s="50" t="s">
        <v>387</v>
      </c>
      <c r="L162" s="40" t="s">
        <v>388</v>
      </c>
      <c r="M162" s="41">
        <v>4406</v>
      </c>
      <c r="N162" s="1" t="str">
        <f t="shared" si="11"/>
        <v>Bajo</v>
      </c>
    </row>
    <row r="163" spans="1:14" ht="15">
      <c r="A163" s="45" t="s">
        <v>60</v>
      </c>
      <c r="B163" s="46" t="s">
        <v>61</v>
      </c>
      <c r="C163" s="47" t="s">
        <v>100</v>
      </c>
      <c r="D163" s="36" t="str">
        <f t="shared" si="8"/>
        <v>Callao</v>
      </c>
      <c r="E163" s="48" t="s">
        <v>74</v>
      </c>
      <c r="F163" s="52" t="s">
        <v>6</v>
      </c>
      <c r="G163" s="47"/>
      <c r="H163" s="38" t="str">
        <f t="shared" si="9"/>
        <v>Medio</v>
      </c>
      <c r="I163" s="38">
        <v>14108569</v>
      </c>
      <c r="J163" s="38" t="str">
        <f t="shared" si="10"/>
        <v>Señor</v>
      </c>
      <c r="K163" s="53" t="s">
        <v>389</v>
      </c>
      <c r="L163" s="49" t="s">
        <v>390</v>
      </c>
      <c r="M163" s="41">
        <v>4744</v>
      </c>
      <c r="N163" s="1" t="str">
        <f t="shared" si="11"/>
        <v>Bajo</v>
      </c>
    </row>
    <row r="164" spans="1:14" ht="15">
      <c r="A164" s="59" t="s">
        <v>60</v>
      </c>
      <c r="B164" s="57" t="s">
        <v>119</v>
      </c>
      <c r="C164" s="51" t="s">
        <v>62</v>
      </c>
      <c r="D164" s="36" t="str">
        <f t="shared" si="8"/>
        <v/>
      </c>
      <c r="E164" s="48" t="s">
        <v>74</v>
      </c>
      <c r="F164" s="52" t="s">
        <v>6</v>
      </c>
      <c r="G164" s="52">
        <v>1</v>
      </c>
      <c r="H164" s="38" t="str">
        <f t="shared" si="9"/>
        <v>Alto</v>
      </c>
      <c r="I164" s="38"/>
      <c r="J164" s="38" t="str">
        <f t="shared" si="10"/>
        <v>Señor</v>
      </c>
      <c r="K164" s="50" t="s">
        <v>391</v>
      </c>
      <c r="L164" s="50" t="s">
        <v>392</v>
      </c>
      <c r="M164" s="41">
        <v>3456</v>
      </c>
      <c r="N164" s="1" t="str">
        <f t="shared" si="11"/>
        <v>Bajo</v>
      </c>
    </row>
    <row r="165" spans="1:14" ht="15">
      <c r="A165" s="45" t="s">
        <v>66</v>
      </c>
      <c r="B165" s="46" t="s">
        <v>61</v>
      </c>
      <c r="C165" s="47" t="s">
        <v>100</v>
      </c>
      <c r="D165" s="36" t="str">
        <f t="shared" si="8"/>
        <v>Callao</v>
      </c>
      <c r="E165" s="48" t="s">
        <v>74</v>
      </c>
      <c r="F165" s="47" t="s">
        <v>6</v>
      </c>
      <c r="G165" s="47">
        <v>2</v>
      </c>
      <c r="H165" s="38" t="str">
        <f t="shared" si="9"/>
        <v>Medio</v>
      </c>
      <c r="I165" s="38">
        <v>31736851</v>
      </c>
      <c r="J165" s="38" t="str">
        <f t="shared" si="10"/>
        <v>Señora</v>
      </c>
      <c r="K165" s="50" t="s">
        <v>393</v>
      </c>
      <c r="L165" s="49" t="s">
        <v>394</v>
      </c>
      <c r="M165" s="41">
        <v>5650</v>
      </c>
      <c r="N165" s="1" t="str">
        <f t="shared" si="11"/>
        <v>Alto</v>
      </c>
    </row>
    <row r="166" spans="1:14" ht="15">
      <c r="A166" s="59" t="s">
        <v>66</v>
      </c>
      <c r="B166" s="68" t="s">
        <v>141</v>
      </c>
      <c r="C166" s="52" t="s">
        <v>125</v>
      </c>
      <c r="D166" s="36" t="str">
        <f t="shared" si="8"/>
        <v/>
      </c>
      <c r="E166" s="65" t="s">
        <v>68</v>
      </c>
      <c r="F166" s="73" t="s">
        <v>6</v>
      </c>
      <c r="G166" s="38">
        <v>2</v>
      </c>
      <c r="H166" s="38" t="str">
        <f t="shared" si="9"/>
        <v>Medio</v>
      </c>
      <c r="I166" s="38">
        <v>20640068</v>
      </c>
      <c r="J166" s="38" t="str">
        <f t="shared" si="10"/>
        <v>Señora</v>
      </c>
      <c r="K166" s="40" t="s">
        <v>395</v>
      </c>
      <c r="L166" s="50" t="s">
        <v>396</v>
      </c>
      <c r="M166" s="41">
        <v>5252</v>
      </c>
      <c r="N166" s="1" t="str">
        <f t="shared" si="11"/>
        <v>Alto</v>
      </c>
    </row>
    <row r="167" spans="1:14" ht="15">
      <c r="A167" s="45" t="s">
        <v>60</v>
      </c>
      <c r="B167" s="46" t="s">
        <v>61</v>
      </c>
      <c r="C167" s="47" t="s">
        <v>100</v>
      </c>
      <c r="D167" s="36" t="str">
        <f t="shared" si="8"/>
        <v>Callao</v>
      </c>
      <c r="E167" s="48" t="s">
        <v>68</v>
      </c>
      <c r="F167" s="47" t="s">
        <v>6</v>
      </c>
      <c r="G167" s="38">
        <v>2</v>
      </c>
      <c r="H167" s="38" t="str">
        <f t="shared" si="9"/>
        <v>Medio</v>
      </c>
      <c r="I167" s="38"/>
      <c r="J167" s="38" t="str">
        <f t="shared" si="10"/>
        <v>Señor</v>
      </c>
      <c r="K167" s="49" t="s">
        <v>397</v>
      </c>
      <c r="L167" s="49" t="s">
        <v>398</v>
      </c>
      <c r="M167" s="41">
        <v>4986</v>
      </c>
      <c r="N167" s="1" t="str">
        <f t="shared" si="11"/>
        <v>Bajo</v>
      </c>
    </row>
    <row r="168" spans="1:14" ht="15">
      <c r="A168" s="45" t="s">
        <v>66</v>
      </c>
      <c r="B168" s="46" t="s">
        <v>185</v>
      </c>
      <c r="C168" s="47" t="s">
        <v>125</v>
      </c>
      <c r="D168" s="36" t="str">
        <f t="shared" si="8"/>
        <v/>
      </c>
      <c r="E168" s="48" t="s">
        <v>68</v>
      </c>
      <c r="F168" s="52" t="s">
        <v>6</v>
      </c>
      <c r="G168" s="38">
        <v>2</v>
      </c>
      <c r="H168" s="38" t="str">
        <f t="shared" si="9"/>
        <v>Medio</v>
      </c>
      <c r="I168" s="38"/>
      <c r="J168" s="38" t="str">
        <f t="shared" si="10"/>
        <v>Señora</v>
      </c>
      <c r="K168" s="50" t="s">
        <v>399</v>
      </c>
      <c r="L168" s="40" t="s">
        <v>400</v>
      </c>
      <c r="M168" s="41">
        <v>7722</v>
      </c>
      <c r="N168" s="1" t="str">
        <f t="shared" si="11"/>
        <v>Alto</v>
      </c>
    </row>
    <row r="169" spans="1:14" ht="15">
      <c r="A169" s="59" t="s">
        <v>66</v>
      </c>
      <c r="B169" s="57" t="s">
        <v>61</v>
      </c>
      <c r="C169" s="51" t="s">
        <v>62</v>
      </c>
      <c r="D169" s="36" t="str">
        <f t="shared" si="8"/>
        <v>Jesus Maria</v>
      </c>
      <c r="E169" s="48" t="s">
        <v>68</v>
      </c>
      <c r="F169" s="52" t="s">
        <v>6</v>
      </c>
      <c r="G169" s="52">
        <v>1</v>
      </c>
      <c r="H169" s="38" t="str">
        <f t="shared" si="9"/>
        <v>Alto</v>
      </c>
      <c r="I169" s="38">
        <v>20138755</v>
      </c>
      <c r="J169" s="38" t="str">
        <f t="shared" si="10"/>
        <v>Señora</v>
      </c>
      <c r="K169" s="50" t="s">
        <v>401</v>
      </c>
      <c r="L169" s="49" t="s">
        <v>402</v>
      </c>
      <c r="M169" s="41">
        <v>3396</v>
      </c>
      <c r="N169" s="1" t="str">
        <f t="shared" si="11"/>
        <v>Bajo</v>
      </c>
    </row>
    <row r="170" spans="1:14" ht="15">
      <c r="A170" s="45" t="s">
        <v>60</v>
      </c>
      <c r="B170" s="57" t="s">
        <v>61</v>
      </c>
      <c r="C170" s="47" t="s">
        <v>77</v>
      </c>
      <c r="D170" s="36" t="str">
        <f t="shared" si="8"/>
        <v>La Victoria</v>
      </c>
      <c r="E170" s="48" t="s">
        <v>74</v>
      </c>
      <c r="F170" s="47" t="s">
        <v>6</v>
      </c>
      <c r="G170" s="47">
        <v>2</v>
      </c>
      <c r="H170" s="38" t="str">
        <f t="shared" si="9"/>
        <v>Medio</v>
      </c>
      <c r="I170" s="38">
        <v>73990046</v>
      </c>
      <c r="J170" s="38" t="str">
        <f t="shared" si="10"/>
        <v>Señor</v>
      </c>
      <c r="K170" s="58" t="s">
        <v>403</v>
      </c>
      <c r="L170" s="64" t="s">
        <v>404</v>
      </c>
      <c r="M170" s="41">
        <v>5783</v>
      </c>
      <c r="N170" s="1" t="str">
        <f t="shared" si="11"/>
        <v>Alto</v>
      </c>
    </row>
    <row r="171" spans="1:14" ht="15">
      <c r="A171" s="59" t="s">
        <v>60</v>
      </c>
      <c r="B171" s="57" t="s">
        <v>141</v>
      </c>
      <c r="C171" s="52" t="s">
        <v>159</v>
      </c>
      <c r="D171" s="36" t="str">
        <f t="shared" si="8"/>
        <v/>
      </c>
      <c r="E171" s="48" t="s">
        <v>108</v>
      </c>
      <c r="F171" s="38" t="s">
        <v>6</v>
      </c>
      <c r="G171" s="52"/>
      <c r="H171" s="38" t="str">
        <f t="shared" si="9"/>
        <v>Medio</v>
      </c>
      <c r="I171" s="38"/>
      <c r="J171" s="38" t="str">
        <f t="shared" si="10"/>
        <v>Señor</v>
      </c>
      <c r="K171" s="64" t="s">
        <v>405</v>
      </c>
      <c r="L171" s="62" t="s">
        <v>406</v>
      </c>
      <c r="M171" s="41">
        <v>4223</v>
      </c>
      <c r="N171" s="1" t="str">
        <f t="shared" si="11"/>
        <v>Bajo</v>
      </c>
    </row>
    <row r="172" spans="1:14" ht="15">
      <c r="A172" s="59" t="s">
        <v>60</v>
      </c>
      <c r="B172" s="57" t="s">
        <v>141</v>
      </c>
      <c r="C172" s="57" t="s">
        <v>125</v>
      </c>
      <c r="D172" s="36" t="str">
        <f t="shared" si="8"/>
        <v/>
      </c>
      <c r="E172" s="48" t="s">
        <v>68</v>
      </c>
      <c r="F172" s="52" t="s">
        <v>6</v>
      </c>
      <c r="G172" s="38">
        <v>2</v>
      </c>
      <c r="H172" s="38" t="str">
        <f t="shared" si="9"/>
        <v>Medio</v>
      </c>
      <c r="I172" s="38">
        <v>19397856</v>
      </c>
      <c r="J172" s="38" t="str">
        <f t="shared" si="10"/>
        <v>Señor</v>
      </c>
      <c r="K172" s="49" t="s">
        <v>407</v>
      </c>
      <c r="L172" s="50" t="s">
        <v>408</v>
      </c>
      <c r="M172" s="41">
        <v>3558</v>
      </c>
      <c r="N172" s="1" t="str">
        <f t="shared" si="11"/>
        <v>Bajo</v>
      </c>
    </row>
    <row r="173" spans="1:14" ht="15">
      <c r="A173" s="45" t="s">
        <v>60</v>
      </c>
      <c r="B173" s="46" t="s">
        <v>61</v>
      </c>
      <c r="C173" s="47" t="s">
        <v>125</v>
      </c>
      <c r="D173" s="36" t="str">
        <f t="shared" si="8"/>
        <v>Lima</v>
      </c>
      <c r="E173" s="48" t="s">
        <v>68</v>
      </c>
      <c r="F173" s="47" t="s">
        <v>6</v>
      </c>
      <c r="G173" s="52">
        <v>2</v>
      </c>
      <c r="H173" s="38" t="str">
        <f t="shared" si="9"/>
        <v>Medio</v>
      </c>
      <c r="I173" s="38"/>
      <c r="J173" s="38" t="str">
        <f t="shared" si="10"/>
        <v>Señor</v>
      </c>
      <c r="K173" s="49" t="s">
        <v>409</v>
      </c>
      <c r="L173" s="55" t="s">
        <v>410</v>
      </c>
      <c r="M173" s="41">
        <v>2403</v>
      </c>
      <c r="N173" s="1" t="str">
        <f t="shared" si="11"/>
        <v>Bajo</v>
      </c>
    </row>
  </sheetData>
  <dataValidations count="1">
    <dataValidation type="list" allowBlank="1" showDropDown="1" showInputMessage="1" showErrorMessage="1" sqref="F12:F173">
      <formula1>"A,AA,AAA"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6"/>
  <sheetViews>
    <sheetView topLeftCell="E35" zoomScale="260" zoomScaleNormal="260" workbookViewId="0">
      <selection activeCell="E36" sqref="E36"/>
    </sheetView>
  </sheetViews>
  <sheetFormatPr baseColWidth="10" defaultRowHeight="12.75"/>
  <cols>
    <col min="2" max="2" width="21.42578125" bestFit="1" customWidth="1"/>
    <col min="3" max="3" width="16.5703125" bestFit="1" customWidth="1"/>
    <col min="4" max="5" width="13.42578125" bestFit="1" customWidth="1"/>
    <col min="6" max="6" width="16.85546875" bestFit="1" customWidth="1"/>
    <col min="7" max="7" width="12.5703125" bestFit="1" customWidth="1"/>
  </cols>
  <sheetData>
    <row r="6" spans="2:4" ht="13.5" thickBot="1"/>
    <row r="7" spans="2:4">
      <c r="B7" s="92" t="s">
        <v>8</v>
      </c>
      <c r="C7" s="93" t="s">
        <v>9</v>
      </c>
      <c r="D7" s="94" t="s">
        <v>10</v>
      </c>
    </row>
    <row r="8" spans="2:4">
      <c r="B8" s="95" t="s">
        <v>11</v>
      </c>
      <c r="C8" s="8" t="s">
        <v>6</v>
      </c>
      <c r="D8" s="96" t="str">
        <f>IF(C8="A","Estable",IF(C8="B","Contratado","Auxiliar"))</f>
        <v>Estable</v>
      </c>
    </row>
    <row r="9" spans="2:4">
      <c r="B9" s="95" t="s">
        <v>12</v>
      </c>
      <c r="C9" s="8" t="s">
        <v>71</v>
      </c>
      <c r="D9" s="96" t="str">
        <f t="shared" ref="D9:D15" si="0">IF(C9="A","Estable",IF(C9="B","Contratado","Auxiliar"))</f>
        <v>Auxiliar</v>
      </c>
    </row>
    <row r="10" spans="2:4">
      <c r="B10" s="95" t="s">
        <v>13</v>
      </c>
      <c r="C10" s="8" t="s">
        <v>7</v>
      </c>
      <c r="D10" s="96" t="str">
        <f t="shared" si="0"/>
        <v>Contratado</v>
      </c>
    </row>
    <row r="11" spans="2:4">
      <c r="B11" s="95" t="s">
        <v>14</v>
      </c>
      <c r="C11" s="8" t="s">
        <v>71</v>
      </c>
      <c r="D11" s="96" t="str">
        <f t="shared" si="0"/>
        <v>Auxiliar</v>
      </c>
    </row>
    <row r="12" spans="2:4">
      <c r="B12" s="95" t="s">
        <v>15</v>
      </c>
      <c r="C12" s="8" t="s">
        <v>7</v>
      </c>
      <c r="D12" s="96" t="str">
        <f t="shared" si="0"/>
        <v>Contratado</v>
      </c>
    </row>
    <row r="13" spans="2:4">
      <c r="B13" s="95" t="s">
        <v>16</v>
      </c>
      <c r="C13" s="8" t="s">
        <v>6</v>
      </c>
      <c r="D13" s="96" t="str">
        <f t="shared" si="0"/>
        <v>Estable</v>
      </c>
    </row>
    <row r="14" spans="2:4">
      <c r="B14" s="95" t="s">
        <v>17</v>
      </c>
      <c r="C14" s="8" t="s">
        <v>7</v>
      </c>
      <c r="D14" s="96" t="str">
        <f t="shared" si="0"/>
        <v>Contratado</v>
      </c>
    </row>
    <row r="15" spans="2:4" ht="13.5" thickBot="1">
      <c r="B15" s="97" t="s">
        <v>18</v>
      </c>
      <c r="C15" s="98" t="s">
        <v>71</v>
      </c>
      <c r="D15" s="96" t="str">
        <f t="shared" si="0"/>
        <v>Auxiliar</v>
      </c>
    </row>
    <row r="20" spans="2:7" ht="13.5" thickBot="1"/>
    <row r="21" spans="2:7">
      <c r="B21" s="92" t="s">
        <v>418</v>
      </c>
      <c r="C21" s="93" t="s">
        <v>419</v>
      </c>
      <c r="D21" s="93" t="s">
        <v>420</v>
      </c>
      <c r="E21" s="93" t="s">
        <v>421</v>
      </c>
      <c r="F21" s="93" t="s">
        <v>422</v>
      </c>
      <c r="G21" s="94" t="s">
        <v>431</v>
      </c>
    </row>
    <row r="22" spans="2:7">
      <c r="B22" s="95" t="s">
        <v>423</v>
      </c>
      <c r="C22" s="99">
        <v>450000</v>
      </c>
      <c r="D22" s="99">
        <v>500000</v>
      </c>
      <c r="E22" s="99">
        <v>350000</v>
      </c>
      <c r="F22" s="99">
        <v>433333.33333333331</v>
      </c>
      <c r="G22" s="115">
        <f>IF(F22&gt;500000,1%,IF(F22&lt;450000,3.5%,2.5%))*F22</f>
        <v>15166.666666666668</v>
      </c>
    </row>
    <row r="23" spans="2:7">
      <c r="B23" s="95" t="s">
        <v>424</v>
      </c>
      <c r="C23" s="99">
        <v>506000</v>
      </c>
      <c r="D23" s="99">
        <v>473000</v>
      </c>
      <c r="E23" s="99">
        <v>371000</v>
      </c>
      <c r="F23" s="99">
        <v>450000</v>
      </c>
      <c r="G23" s="115">
        <f t="shared" ref="G23:G29" si="1">IF(F23&gt;500000,1%,IF(F23&lt;450000,3.5%,2.5%))*F23</f>
        <v>11250</v>
      </c>
    </row>
    <row r="24" spans="2:7">
      <c r="B24" s="95" t="s">
        <v>425</v>
      </c>
      <c r="C24" s="99">
        <v>562000</v>
      </c>
      <c r="D24" s="99">
        <v>476000</v>
      </c>
      <c r="E24" s="99">
        <v>392000</v>
      </c>
      <c r="F24" s="99">
        <v>476666.66666666669</v>
      </c>
      <c r="G24" s="115">
        <f t="shared" si="1"/>
        <v>11916.666666666668</v>
      </c>
    </row>
    <row r="25" spans="2:7">
      <c r="B25" s="95" t="s">
        <v>426</v>
      </c>
      <c r="C25" s="99">
        <v>618000</v>
      </c>
      <c r="D25" s="99">
        <v>464000</v>
      </c>
      <c r="E25" s="99">
        <v>413000</v>
      </c>
      <c r="F25" s="99">
        <v>498333.33333333331</v>
      </c>
      <c r="G25" s="115">
        <f t="shared" si="1"/>
        <v>12458.333333333334</v>
      </c>
    </row>
    <row r="26" spans="2:7">
      <c r="B26" s="95" t="s">
        <v>427</v>
      </c>
      <c r="C26" s="99">
        <v>674000</v>
      </c>
      <c r="D26" s="99">
        <v>452000</v>
      </c>
      <c r="E26" s="99">
        <v>388000</v>
      </c>
      <c r="F26" s="99">
        <v>504666.66666666669</v>
      </c>
      <c r="G26" s="115">
        <f t="shared" si="1"/>
        <v>5046.666666666667</v>
      </c>
    </row>
    <row r="27" spans="2:7">
      <c r="B27" s="95" t="s">
        <v>428</v>
      </c>
      <c r="C27" s="99">
        <v>730000</v>
      </c>
      <c r="D27" s="99">
        <v>440000</v>
      </c>
      <c r="E27" s="99">
        <v>363000</v>
      </c>
      <c r="F27" s="99">
        <v>511000</v>
      </c>
      <c r="G27" s="115">
        <f t="shared" si="1"/>
        <v>5110</v>
      </c>
    </row>
    <row r="28" spans="2:7">
      <c r="B28" s="95" t="s">
        <v>429</v>
      </c>
      <c r="C28" s="99">
        <v>786000</v>
      </c>
      <c r="D28" s="99">
        <v>428000</v>
      </c>
      <c r="E28" s="99">
        <v>338000</v>
      </c>
      <c r="F28" s="99">
        <v>517333.33333333331</v>
      </c>
      <c r="G28" s="115">
        <f t="shared" si="1"/>
        <v>5173.333333333333</v>
      </c>
    </row>
    <row r="29" spans="2:7" ht="13.5" thickBot="1">
      <c r="B29" s="97" t="s">
        <v>430</v>
      </c>
      <c r="C29" s="100">
        <v>842000</v>
      </c>
      <c r="D29" s="100">
        <v>416000</v>
      </c>
      <c r="E29" s="100">
        <v>313000</v>
      </c>
      <c r="F29" s="100">
        <v>523666.66666666669</v>
      </c>
      <c r="G29" s="115">
        <f t="shared" si="1"/>
        <v>5236.666666666667</v>
      </c>
    </row>
    <row r="34" spans="2:5" ht="13.5" thickBot="1"/>
    <row r="35" spans="2:5">
      <c r="B35" s="92" t="s">
        <v>446</v>
      </c>
      <c r="C35" s="93" t="s">
        <v>447</v>
      </c>
      <c r="D35" s="93" t="s">
        <v>34</v>
      </c>
      <c r="E35" s="94" t="s">
        <v>448</v>
      </c>
    </row>
    <row r="36" spans="2:5">
      <c r="B36" s="95" t="s">
        <v>432</v>
      </c>
      <c r="C36" s="1" t="s">
        <v>433</v>
      </c>
      <c r="D36" s="1">
        <v>147852</v>
      </c>
      <c r="E36" s="96">
        <f>IF(C36="consalud",12%,IF(C36="Santa Maria",25%,IF(C36="Fonasa",7%,14%)))*D36</f>
        <v>17742.239999999998</v>
      </c>
    </row>
    <row r="37" spans="2:5">
      <c r="B37" s="95" t="s">
        <v>434</v>
      </c>
      <c r="C37" s="1" t="s">
        <v>435</v>
      </c>
      <c r="D37" s="1">
        <v>369852</v>
      </c>
      <c r="E37" s="96">
        <f t="shared" ref="E37:E46" si="2">IF(C37="consalud",12%,IF(C37="Santa Maria",25%,IF(C37="Fonasa",7%,14%)))*D37</f>
        <v>92463</v>
      </c>
    </row>
    <row r="38" spans="2:5">
      <c r="B38" s="95" t="s">
        <v>436</v>
      </c>
      <c r="C38" s="1" t="s">
        <v>437</v>
      </c>
      <c r="D38" s="1">
        <v>159753</v>
      </c>
      <c r="E38" s="96">
        <f t="shared" si="2"/>
        <v>11182.710000000001</v>
      </c>
    </row>
    <row r="39" spans="2:5">
      <c r="B39" s="95" t="s">
        <v>438</v>
      </c>
      <c r="C39" s="101" t="s">
        <v>449</v>
      </c>
      <c r="D39" s="1">
        <v>852147</v>
      </c>
      <c r="E39" s="96">
        <f t="shared" si="2"/>
        <v>119300.58000000002</v>
      </c>
    </row>
    <row r="40" spans="2:5">
      <c r="B40" s="95" t="s">
        <v>439</v>
      </c>
      <c r="C40" s="1" t="s">
        <v>437</v>
      </c>
      <c r="D40" s="1">
        <v>963258</v>
      </c>
      <c r="E40" s="96">
        <f t="shared" si="2"/>
        <v>67428.060000000012</v>
      </c>
    </row>
    <row r="41" spans="2:5">
      <c r="B41" s="95" t="s">
        <v>440</v>
      </c>
      <c r="C41" s="1" t="s">
        <v>435</v>
      </c>
      <c r="D41" s="1">
        <v>987456</v>
      </c>
      <c r="E41" s="96">
        <f t="shared" si="2"/>
        <v>246864</v>
      </c>
    </row>
    <row r="42" spans="2:5">
      <c r="B42" s="95" t="s">
        <v>441</v>
      </c>
      <c r="C42" s="1" t="s">
        <v>435</v>
      </c>
      <c r="D42" s="1">
        <v>985632</v>
      </c>
      <c r="E42" s="96">
        <f t="shared" si="2"/>
        <v>246408</v>
      </c>
    </row>
    <row r="43" spans="2:5">
      <c r="B43" s="95" t="s">
        <v>442</v>
      </c>
      <c r="C43" s="1" t="s">
        <v>433</v>
      </c>
      <c r="D43" s="1">
        <v>145236</v>
      </c>
      <c r="E43" s="96">
        <f t="shared" si="2"/>
        <v>17428.32</v>
      </c>
    </row>
    <row r="44" spans="2:5">
      <c r="B44" s="95" t="s">
        <v>443</v>
      </c>
      <c r="C44" s="1" t="s">
        <v>433</v>
      </c>
      <c r="D44" s="1">
        <v>985632</v>
      </c>
      <c r="E44" s="96">
        <f t="shared" si="2"/>
        <v>118275.84</v>
      </c>
    </row>
    <row r="45" spans="2:5">
      <c r="B45" s="95" t="s">
        <v>444</v>
      </c>
      <c r="C45" s="1" t="s">
        <v>433</v>
      </c>
      <c r="D45" s="1">
        <v>784512</v>
      </c>
      <c r="E45" s="96">
        <f t="shared" si="2"/>
        <v>94141.440000000002</v>
      </c>
    </row>
    <row r="46" spans="2:5" ht="13.5" thickBot="1">
      <c r="B46" s="97" t="s">
        <v>445</v>
      </c>
      <c r="C46" s="102" t="s">
        <v>437</v>
      </c>
      <c r="D46" s="102">
        <v>987321</v>
      </c>
      <c r="E46" s="96">
        <f t="shared" si="2"/>
        <v>69112.47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6"/>
  <sheetViews>
    <sheetView topLeftCell="J1" zoomScale="250" zoomScaleNormal="250" workbookViewId="0">
      <selection activeCell="K2" sqref="K2"/>
    </sheetView>
  </sheetViews>
  <sheetFormatPr baseColWidth="10" defaultRowHeight="12.75"/>
  <cols>
    <col min="1" max="2" width="12.42578125" bestFit="1" customWidth="1"/>
    <col min="3" max="3" width="16.42578125" bestFit="1" customWidth="1"/>
    <col min="4" max="4" width="19" bestFit="1" customWidth="1"/>
    <col min="5" max="5" width="18.7109375" bestFit="1" customWidth="1"/>
    <col min="6" max="6" width="33.7109375" bestFit="1" customWidth="1"/>
    <col min="7" max="7" width="13.85546875" bestFit="1" customWidth="1"/>
    <col min="8" max="8" width="9.140625" bestFit="1" customWidth="1"/>
    <col min="9" max="9" width="10.28515625" bestFit="1" customWidth="1"/>
    <col min="10" max="10" width="10" customWidth="1"/>
    <col min="11" max="11" width="19.140625" customWidth="1"/>
    <col min="12" max="12" width="15.42578125" customWidth="1"/>
  </cols>
  <sheetData>
    <row r="1" spans="1:12" ht="25.5">
      <c r="A1" s="103" t="s">
        <v>450</v>
      </c>
      <c r="B1" s="103" t="s">
        <v>451</v>
      </c>
      <c r="C1" s="103" t="s">
        <v>452</v>
      </c>
      <c r="D1" s="103" t="s">
        <v>453</v>
      </c>
      <c r="E1" s="103" t="s">
        <v>454</v>
      </c>
      <c r="F1" s="103" t="s">
        <v>455</v>
      </c>
      <c r="G1" s="103" t="s">
        <v>456</v>
      </c>
      <c r="H1" s="103" t="s">
        <v>457</v>
      </c>
      <c r="I1" s="103" t="s">
        <v>458</v>
      </c>
      <c r="J1" s="103" t="s">
        <v>459</v>
      </c>
      <c r="K1" s="105" t="s">
        <v>538</v>
      </c>
      <c r="L1" s="106" t="s">
        <v>539</v>
      </c>
    </row>
    <row r="2" spans="1:12">
      <c r="A2" t="s">
        <v>460</v>
      </c>
      <c r="B2" s="110">
        <v>35254</v>
      </c>
      <c r="C2" t="s">
        <v>461</v>
      </c>
      <c r="D2" t="s">
        <v>462</v>
      </c>
      <c r="E2" t="s">
        <v>463</v>
      </c>
      <c r="F2" t="s">
        <v>464</v>
      </c>
      <c r="G2" s="104">
        <v>21.05</v>
      </c>
      <c r="H2">
        <v>15</v>
      </c>
      <c r="I2" s="104">
        <v>315.75</v>
      </c>
      <c r="J2" t="s">
        <v>465</v>
      </c>
      <c r="K2" s="107" t="b">
        <f>AND(D2="madrid",G2&lt;18,J2="contado")</f>
        <v>0</v>
      </c>
      <c r="L2" s="108" t="b">
        <f>OR(E2="bebidas",E2="lácteos",H2&gt;20)</f>
        <v>0</v>
      </c>
    </row>
    <row r="3" spans="1:12">
      <c r="A3" t="s">
        <v>460</v>
      </c>
      <c r="B3" s="110">
        <v>35254</v>
      </c>
      <c r="C3" t="s">
        <v>466</v>
      </c>
      <c r="D3" t="s">
        <v>467</v>
      </c>
      <c r="E3" t="s">
        <v>468</v>
      </c>
      <c r="F3" t="s">
        <v>469</v>
      </c>
      <c r="G3" s="104">
        <v>53</v>
      </c>
      <c r="H3">
        <v>35</v>
      </c>
      <c r="I3" s="104">
        <v>1855</v>
      </c>
      <c r="J3" t="s">
        <v>465</v>
      </c>
      <c r="K3" s="107" t="b">
        <f t="shared" ref="K3:K66" si="0">AND(D3="madrid",G3&lt;18,J3="contado")</f>
        <v>0</v>
      </c>
      <c r="L3" s="108" t="b">
        <f t="shared" ref="L3:L66" si="1">OR(E3="bebidas",E3="lácteos",H3&gt;20)</f>
        <v>1</v>
      </c>
    </row>
    <row r="4" spans="1:12">
      <c r="A4" t="s">
        <v>470</v>
      </c>
      <c r="B4" s="110">
        <v>35254</v>
      </c>
      <c r="C4" t="s">
        <v>466</v>
      </c>
      <c r="D4" t="s">
        <v>467</v>
      </c>
      <c r="E4" t="s">
        <v>471</v>
      </c>
      <c r="F4" t="s">
        <v>472</v>
      </c>
      <c r="G4" s="104">
        <v>9.65</v>
      </c>
      <c r="H4">
        <v>10</v>
      </c>
      <c r="I4" s="104">
        <v>96.5</v>
      </c>
      <c r="J4" t="s">
        <v>465</v>
      </c>
      <c r="K4" s="107" t="b">
        <f t="shared" si="0"/>
        <v>0</v>
      </c>
      <c r="L4" s="108" t="b">
        <f t="shared" si="1"/>
        <v>0</v>
      </c>
    </row>
    <row r="5" spans="1:12">
      <c r="A5" t="s">
        <v>473</v>
      </c>
      <c r="B5" s="110">
        <v>35256</v>
      </c>
      <c r="C5" t="s">
        <v>461</v>
      </c>
      <c r="D5" t="s">
        <v>474</v>
      </c>
      <c r="E5" t="s">
        <v>471</v>
      </c>
      <c r="F5" t="s">
        <v>475</v>
      </c>
      <c r="G5" s="104">
        <v>20</v>
      </c>
      <c r="H5">
        <v>40</v>
      </c>
      <c r="I5" s="104">
        <v>800</v>
      </c>
      <c r="J5" t="s">
        <v>465</v>
      </c>
      <c r="K5" s="107" t="b">
        <f t="shared" si="0"/>
        <v>0</v>
      </c>
      <c r="L5" s="108" t="b">
        <f t="shared" si="1"/>
        <v>1</v>
      </c>
    </row>
    <row r="6" spans="1:12">
      <c r="A6" t="s">
        <v>476</v>
      </c>
      <c r="B6" s="110">
        <v>35256</v>
      </c>
      <c r="C6" t="s">
        <v>466</v>
      </c>
      <c r="D6" t="s">
        <v>467</v>
      </c>
      <c r="E6" t="s">
        <v>468</v>
      </c>
      <c r="F6" t="s">
        <v>477</v>
      </c>
      <c r="G6" s="104">
        <v>18</v>
      </c>
      <c r="H6">
        <v>42</v>
      </c>
      <c r="I6" s="104">
        <v>756</v>
      </c>
      <c r="J6" t="s">
        <v>465</v>
      </c>
      <c r="K6" s="107" t="b">
        <f t="shared" si="0"/>
        <v>0</v>
      </c>
      <c r="L6" s="108" t="b">
        <f t="shared" si="1"/>
        <v>1</v>
      </c>
    </row>
    <row r="7" spans="1:12">
      <c r="A7" t="s">
        <v>473</v>
      </c>
      <c r="B7" s="110">
        <v>35256</v>
      </c>
      <c r="C7" t="s">
        <v>466</v>
      </c>
      <c r="D7" t="s">
        <v>467</v>
      </c>
      <c r="E7" t="s">
        <v>478</v>
      </c>
      <c r="F7" t="s">
        <v>479</v>
      </c>
      <c r="G7" s="104">
        <v>12.5</v>
      </c>
      <c r="H7">
        <v>20</v>
      </c>
      <c r="I7" s="104">
        <v>250</v>
      </c>
      <c r="J7" t="s">
        <v>465</v>
      </c>
      <c r="K7" s="107" t="b">
        <f t="shared" si="0"/>
        <v>0</v>
      </c>
      <c r="L7" s="108" t="b">
        <f t="shared" si="1"/>
        <v>1</v>
      </c>
    </row>
    <row r="8" spans="1:12">
      <c r="A8" t="s">
        <v>470</v>
      </c>
      <c r="B8" s="110">
        <v>35261</v>
      </c>
      <c r="C8" t="s">
        <v>466</v>
      </c>
      <c r="D8" t="s">
        <v>480</v>
      </c>
      <c r="E8" t="s">
        <v>481</v>
      </c>
      <c r="F8" t="s">
        <v>482</v>
      </c>
      <c r="G8" s="104">
        <v>32.799999999999997</v>
      </c>
      <c r="H8">
        <v>15</v>
      </c>
      <c r="I8" s="104">
        <v>492</v>
      </c>
      <c r="J8" t="s">
        <v>465</v>
      </c>
      <c r="K8" s="107" t="b">
        <f t="shared" si="0"/>
        <v>0</v>
      </c>
      <c r="L8" s="108" t="b">
        <f t="shared" si="1"/>
        <v>0</v>
      </c>
    </row>
    <row r="9" spans="1:12">
      <c r="A9" t="s">
        <v>460</v>
      </c>
      <c r="B9" s="110">
        <v>35261</v>
      </c>
      <c r="C9" t="s">
        <v>466</v>
      </c>
      <c r="D9" t="s">
        <v>480</v>
      </c>
      <c r="E9" t="s">
        <v>463</v>
      </c>
      <c r="F9" t="s">
        <v>483</v>
      </c>
      <c r="G9" s="104">
        <v>13</v>
      </c>
      <c r="H9">
        <v>12</v>
      </c>
      <c r="I9" s="104">
        <v>156</v>
      </c>
      <c r="J9" t="s">
        <v>465</v>
      </c>
      <c r="K9" s="107" t="b">
        <f t="shared" si="0"/>
        <v>0</v>
      </c>
      <c r="L9" s="108" t="b">
        <f t="shared" si="1"/>
        <v>0</v>
      </c>
    </row>
    <row r="10" spans="1:12">
      <c r="A10" t="s">
        <v>476</v>
      </c>
      <c r="B10" s="110">
        <v>35265</v>
      </c>
      <c r="C10" t="s">
        <v>466</v>
      </c>
      <c r="D10" t="s">
        <v>467</v>
      </c>
      <c r="E10" t="s">
        <v>468</v>
      </c>
      <c r="F10" t="s">
        <v>484</v>
      </c>
      <c r="G10" s="104">
        <v>18</v>
      </c>
      <c r="H10">
        <v>20</v>
      </c>
      <c r="I10" s="104">
        <v>360</v>
      </c>
      <c r="J10" t="s">
        <v>465</v>
      </c>
      <c r="K10" s="107" t="b">
        <f t="shared" si="0"/>
        <v>0</v>
      </c>
      <c r="L10" s="108" t="b">
        <f t="shared" si="1"/>
        <v>1</v>
      </c>
    </row>
    <row r="11" spans="1:12">
      <c r="A11" t="s">
        <v>476</v>
      </c>
      <c r="B11" s="110">
        <v>35265</v>
      </c>
      <c r="C11" t="s">
        <v>466</v>
      </c>
      <c r="D11" t="s">
        <v>467</v>
      </c>
      <c r="E11" t="s">
        <v>471</v>
      </c>
      <c r="F11" t="s">
        <v>485</v>
      </c>
      <c r="G11" s="104">
        <v>10</v>
      </c>
      <c r="H11">
        <v>20</v>
      </c>
      <c r="I11" s="104">
        <v>200</v>
      </c>
      <c r="J11" t="s">
        <v>465</v>
      </c>
      <c r="K11" s="107" t="b">
        <f t="shared" si="0"/>
        <v>0</v>
      </c>
      <c r="L11" s="108" t="b">
        <f t="shared" si="1"/>
        <v>0</v>
      </c>
    </row>
    <row r="12" spans="1:12">
      <c r="A12" t="s">
        <v>473</v>
      </c>
      <c r="B12" s="110">
        <v>35291</v>
      </c>
      <c r="C12" t="s">
        <v>486</v>
      </c>
      <c r="D12" t="s">
        <v>487</v>
      </c>
      <c r="E12" t="s">
        <v>468</v>
      </c>
      <c r="F12" t="s">
        <v>488</v>
      </c>
      <c r="G12" s="104">
        <v>4.5</v>
      </c>
      <c r="H12">
        <v>6</v>
      </c>
      <c r="I12" s="104">
        <v>27</v>
      </c>
      <c r="J12" t="s">
        <v>489</v>
      </c>
      <c r="K12" s="107" t="b">
        <f t="shared" si="0"/>
        <v>1</v>
      </c>
      <c r="L12" s="108" t="b">
        <f t="shared" si="1"/>
        <v>1</v>
      </c>
    </row>
    <row r="13" spans="1:12">
      <c r="A13" t="s">
        <v>473</v>
      </c>
      <c r="B13" s="110">
        <v>35291</v>
      </c>
      <c r="C13" t="s">
        <v>486</v>
      </c>
      <c r="D13" t="s">
        <v>487</v>
      </c>
      <c r="E13" t="s">
        <v>468</v>
      </c>
      <c r="F13" t="s">
        <v>484</v>
      </c>
      <c r="G13" s="104">
        <v>18</v>
      </c>
      <c r="H13">
        <v>4</v>
      </c>
      <c r="I13" s="104">
        <v>72</v>
      </c>
      <c r="J13" t="s">
        <v>489</v>
      </c>
      <c r="K13" s="107" t="b">
        <f t="shared" si="0"/>
        <v>0</v>
      </c>
      <c r="L13" s="108" t="b">
        <f t="shared" si="1"/>
        <v>1</v>
      </c>
    </row>
    <row r="14" spans="1:12">
      <c r="A14" t="s">
        <v>476</v>
      </c>
      <c r="B14" s="110">
        <v>35291</v>
      </c>
      <c r="C14" t="s">
        <v>486</v>
      </c>
      <c r="D14" t="s">
        <v>487</v>
      </c>
      <c r="E14" t="s">
        <v>471</v>
      </c>
      <c r="F14" t="s">
        <v>490</v>
      </c>
      <c r="G14" s="104">
        <v>9.1999999999999993</v>
      </c>
      <c r="H14">
        <v>1</v>
      </c>
      <c r="I14" s="104">
        <v>9.1999999999999993</v>
      </c>
      <c r="J14" t="s">
        <v>489</v>
      </c>
      <c r="K14" s="107" t="b">
        <f t="shared" si="0"/>
        <v>1</v>
      </c>
      <c r="L14" s="108" t="b">
        <f t="shared" si="1"/>
        <v>0</v>
      </c>
    </row>
    <row r="15" spans="1:12">
      <c r="A15" t="s">
        <v>476</v>
      </c>
      <c r="B15" s="110">
        <v>35292</v>
      </c>
      <c r="C15" t="s">
        <v>486</v>
      </c>
      <c r="D15" t="s">
        <v>487</v>
      </c>
      <c r="E15" t="s">
        <v>478</v>
      </c>
      <c r="F15" t="s">
        <v>491</v>
      </c>
      <c r="G15" s="104">
        <v>19.5</v>
      </c>
      <c r="H15">
        <v>2</v>
      </c>
      <c r="I15" s="104">
        <v>39</v>
      </c>
      <c r="J15" t="s">
        <v>489</v>
      </c>
      <c r="K15" s="107" t="b">
        <f t="shared" si="0"/>
        <v>0</v>
      </c>
      <c r="L15" s="108" t="b">
        <f t="shared" si="1"/>
        <v>1</v>
      </c>
    </row>
    <row r="16" spans="1:12">
      <c r="A16" t="s">
        <v>460</v>
      </c>
      <c r="B16" s="110">
        <v>35292</v>
      </c>
      <c r="C16" t="s">
        <v>486</v>
      </c>
      <c r="D16" t="s">
        <v>487</v>
      </c>
      <c r="E16" t="s">
        <v>481</v>
      </c>
      <c r="F16" t="s">
        <v>492</v>
      </c>
      <c r="G16" s="104">
        <v>25.89</v>
      </c>
      <c r="H16">
        <v>6</v>
      </c>
      <c r="I16" s="104">
        <v>155.34</v>
      </c>
      <c r="J16" t="s">
        <v>489</v>
      </c>
      <c r="K16" s="107" t="b">
        <f t="shared" si="0"/>
        <v>0</v>
      </c>
      <c r="L16" s="108" t="b">
        <f t="shared" si="1"/>
        <v>0</v>
      </c>
    </row>
    <row r="17" spans="1:12">
      <c r="A17" t="s">
        <v>460</v>
      </c>
      <c r="B17" s="110">
        <v>35299</v>
      </c>
      <c r="C17" t="s">
        <v>461</v>
      </c>
      <c r="D17" t="s">
        <v>462</v>
      </c>
      <c r="E17" t="s">
        <v>478</v>
      </c>
      <c r="F17" t="s">
        <v>491</v>
      </c>
      <c r="G17" s="104">
        <v>12</v>
      </c>
      <c r="H17">
        <v>15</v>
      </c>
      <c r="I17" s="104">
        <v>180</v>
      </c>
      <c r="J17" t="s">
        <v>465</v>
      </c>
      <c r="K17" s="107" t="b">
        <f t="shared" si="0"/>
        <v>0</v>
      </c>
      <c r="L17" s="108" t="b">
        <f t="shared" si="1"/>
        <v>1</v>
      </c>
    </row>
    <row r="18" spans="1:12">
      <c r="A18" t="s">
        <v>473</v>
      </c>
      <c r="B18" s="110">
        <v>35299</v>
      </c>
      <c r="C18" t="s">
        <v>466</v>
      </c>
      <c r="D18" t="s">
        <v>467</v>
      </c>
      <c r="E18" t="s">
        <v>468</v>
      </c>
      <c r="F18" t="s">
        <v>493</v>
      </c>
      <c r="G18" s="104">
        <v>14</v>
      </c>
      <c r="H18">
        <v>20</v>
      </c>
      <c r="I18" s="104">
        <v>280</v>
      </c>
      <c r="J18" t="s">
        <v>465</v>
      </c>
      <c r="K18" s="107" t="b">
        <f t="shared" si="0"/>
        <v>0</v>
      </c>
      <c r="L18" s="108" t="b">
        <f t="shared" si="1"/>
        <v>1</v>
      </c>
    </row>
    <row r="19" spans="1:12">
      <c r="A19" t="s">
        <v>476</v>
      </c>
      <c r="B19" s="110">
        <v>35299</v>
      </c>
      <c r="C19" t="s">
        <v>466</v>
      </c>
      <c r="D19" t="s">
        <v>467</v>
      </c>
      <c r="E19" t="s">
        <v>471</v>
      </c>
      <c r="F19" t="s">
        <v>494</v>
      </c>
      <c r="G19" s="104">
        <v>17.45</v>
      </c>
      <c r="H19">
        <v>40</v>
      </c>
      <c r="I19" s="104">
        <v>698</v>
      </c>
      <c r="J19" t="s">
        <v>465</v>
      </c>
      <c r="K19" s="107" t="b">
        <f t="shared" si="0"/>
        <v>0</v>
      </c>
      <c r="L19" s="108" t="b">
        <f t="shared" si="1"/>
        <v>1</v>
      </c>
    </row>
    <row r="20" spans="1:12">
      <c r="A20" t="s">
        <v>476</v>
      </c>
      <c r="B20" s="110">
        <v>35303</v>
      </c>
      <c r="C20" t="s">
        <v>495</v>
      </c>
      <c r="D20" t="s">
        <v>496</v>
      </c>
      <c r="E20" t="s">
        <v>463</v>
      </c>
      <c r="F20" t="s">
        <v>497</v>
      </c>
      <c r="G20" s="104">
        <v>10</v>
      </c>
      <c r="H20">
        <v>30</v>
      </c>
      <c r="I20" s="104">
        <v>300</v>
      </c>
      <c r="J20" t="s">
        <v>465</v>
      </c>
      <c r="K20" s="107" t="b">
        <f t="shared" si="0"/>
        <v>0</v>
      </c>
      <c r="L20" s="108" t="b">
        <f t="shared" si="1"/>
        <v>1</v>
      </c>
    </row>
    <row r="21" spans="1:12">
      <c r="A21" t="s">
        <v>476</v>
      </c>
      <c r="B21" s="110">
        <v>35303</v>
      </c>
      <c r="C21" t="s">
        <v>495</v>
      </c>
      <c r="D21" t="s">
        <v>496</v>
      </c>
      <c r="E21" t="s">
        <v>471</v>
      </c>
      <c r="F21" t="s">
        <v>472</v>
      </c>
      <c r="G21" s="104">
        <v>33.25</v>
      </c>
      <c r="H21">
        <v>9</v>
      </c>
      <c r="I21" s="104">
        <v>299.25</v>
      </c>
      <c r="J21" t="s">
        <v>465</v>
      </c>
      <c r="K21" s="107" t="b">
        <f t="shared" si="0"/>
        <v>0</v>
      </c>
      <c r="L21" s="108" t="b">
        <f t="shared" si="1"/>
        <v>0</v>
      </c>
    </row>
    <row r="22" spans="1:12">
      <c r="A22" t="s">
        <v>476</v>
      </c>
      <c r="B22" s="110">
        <v>35304</v>
      </c>
      <c r="C22" t="s">
        <v>466</v>
      </c>
      <c r="D22" t="s">
        <v>467</v>
      </c>
      <c r="E22" t="s">
        <v>463</v>
      </c>
      <c r="F22" t="s">
        <v>498</v>
      </c>
      <c r="G22" s="104">
        <v>19.45</v>
      </c>
      <c r="H22">
        <v>24</v>
      </c>
      <c r="I22" s="104">
        <v>466.8</v>
      </c>
      <c r="J22" t="s">
        <v>465</v>
      </c>
      <c r="K22" s="107" t="b">
        <f t="shared" si="0"/>
        <v>0</v>
      </c>
      <c r="L22" s="108" t="b">
        <f t="shared" si="1"/>
        <v>1</v>
      </c>
    </row>
    <row r="23" spans="1:12">
      <c r="A23" t="s">
        <v>460</v>
      </c>
      <c r="B23" s="110">
        <v>35304</v>
      </c>
      <c r="C23" t="s">
        <v>466</v>
      </c>
      <c r="D23" t="s">
        <v>467</v>
      </c>
      <c r="E23" t="s">
        <v>463</v>
      </c>
      <c r="F23" t="s">
        <v>499</v>
      </c>
      <c r="G23" s="104">
        <v>53</v>
      </c>
      <c r="H23">
        <v>2</v>
      </c>
      <c r="I23" s="104">
        <v>106</v>
      </c>
      <c r="J23" t="s">
        <v>465</v>
      </c>
      <c r="K23" s="107" t="b">
        <f t="shared" si="0"/>
        <v>0</v>
      </c>
      <c r="L23" s="108" t="b">
        <f t="shared" si="1"/>
        <v>0</v>
      </c>
    </row>
    <row r="24" spans="1:12">
      <c r="A24" t="s">
        <v>476</v>
      </c>
      <c r="B24" s="110">
        <v>35304</v>
      </c>
      <c r="C24" t="s">
        <v>466</v>
      </c>
      <c r="D24" t="s">
        <v>467</v>
      </c>
      <c r="E24" t="s">
        <v>468</v>
      </c>
      <c r="F24" t="s">
        <v>469</v>
      </c>
      <c r="G24" s="104">
        <v>6</v>
      </c>
      <c r="H24">
        <v>20</v>
      </c>
      <c r="I24" s="104">
        <v>120</v>
      </c>
      <c r="J24" t="s">
        <v>465</v>
      </c>
      <c r="K24" s="107" t="b">
        <f t="shared" si="0"/>
        <v>0</v>
      </c>
      <c r="L24" s="108" t="b">
        <f t="shared" si="1"/>
        <v>1</v>
      </c>
    </row>
    <row r="25" spans="1:12">
      <c r="A25" t="s">
        <v>476</v>
      </c>
      <c r="B25" s="110">
        <v>35304</v>
      </c>
      <c r="C25" t="s">
        <v>466</v>
      </c>
      <c r="D25" t="s">
        <v>500</v>
      </c>
      <c r="E25" t="s">
        <v>481</v>
      </c>
      <c r="F25" t="s">
        <v>501</v>
      </c>
      <c r="G25" s="104">
        <v>123.79</v>
      </c>
      <c r="H25">
        <v>15</v>
      </c>
      <c r="I25" s="104">
        <v>1856.85</v>
      </c>
      <c r="J25" t="s">
        <v>489</v>
      </c>
      <c r="K25" s="107" t="b">
        <f t="shared" si="0"/>
        <v>0</v>
      </c>
      <c r="L25" s="108" t="b">
        <f t="shared" si="1"/>
        <v>0</v>
      </c>
    </row>
    <row r="26" spans="1:12">
      <c r="A26" t="s">
        <v>476</v>
      </c>
      <c r="B26" s="110">
        <v>35304</v>
      </c>
      <c r="C26" t="s">
        <v>466</v>
      </c>
      <c r="D26" t="s">
        <v>500</v>
      </c>
      <c r="E26" t="s">
        <v>463</v>
      </c>
      <c r="F26" t="s">
        <v>502</v>
      </c>
      <c r="G26" s="104">
        <v>21.35</v>
      </c>
      <c r="H26">
        <v>20</v>
      </c>
      <c r="I26" s="104">
        <v>427</v>
      </c>
      <c r="J26" t="s">
        <v>489</v>
      </c>
      <c r="K26" s="107" t="b">
        <f t="shared" si="0"/>
        <v>0</v>
      </c>
      <c r="L26" s="108" t="b">
        <f t="shared" si="1"/>
        <v>0</v>
      </c>
    </row>
    <row r="27" spans="1:12">
      <c r="A27" t="s">
        <v>476</v>
      </c>
      <c r="B27" s="110">
        <v>35304</v>
      </c>
      <c r="C27" t="s">
        <v>466</v>
      </c>
      <c r="D27" t="s">
        <v>500</v>
      </c>
      <c r="E27" t="s">
        <v>463</v>
      </c>
      <c r="F27" t="s">
        <v>483</v>
      </c>
      <c r="G27" s="104">
        <v>13</v>
      </c>
      <c r="H27">
        <v>10</v>
      </c>
      <c r="I27" s="104">
        <v>130</v>
      </c>
      <c r="J27" t="s">
        <v>489</v>
      </c>
      <c r="K27" s="107" t="b">
        <f t="shared" si="0"/>
        <v>0</v>
      </c>
      <c r="L27" s="108" t="b">
        <f t="shared" si="1"/>
        <v>0</v>
      </c>
    </row>
    <row r="28" spans="1:12">
      <c r="A28" t="s">
        <v>476</v>
      </c>
      <c r="B28" s="110">
        <v>35304</v>
      </c>
      <c r="C28" t="s">
        <v>466</v>
      </c>
      <c r="D28" t="s">
        <v>500</v>
      </c>
      <c r="E28" t="s">
        <v>471</v>
      </c>
      <c r="F28" t="s">
        <v>475</v>
      </c>
      <c r="G28" s="104">
        <v>20</v>
      </c>
      <c r="H28">
        <v>15</v>
      </c>
      <c r="I28" s="104">
        <v>300</v>
      </c>
      <c r="J28" t="s">
        <v>489</v>
      </c>
      <c r="K28" s="107" t="b">
        <f t="shared" si="0"/>
        <v>0</v>
      </c>
      <c r="L28" s="108" t="b">
        <f t="shared" si="1"/>
        <v>0</v>
      </c>
    </row>
    <row r="29" spans="1:12">
      <c r="A29" t="s">
        <v>473</v>
      </c>
      <c r="B29" s="110">
        <v>35305</v>
      </c>
      <c r="C29" t="s">
        <v>466</v>
      </c>
      <c r="D29" t="s">
        <v>500</v>
      </c>
      <c r="E29" t="s">
        <v>471</v>
      </c>
      <c r="F29" t="s">
        <v>503</v>
      </c>
      <c r="G29" s="104">
        <v>81</v>
      </c>
      <c r="H29">
        <v>20</v>
      </c>
      <c r="I29" s="104">
        <v>1620</v>
      </c>
      <c r="J29" t="s">
        <v>465</v>
      </c>
      <c r="K29" s="107" t="b">
        <f t="shared" si="0"/>
        <v>0</v>
      </c>
      <c r="L29" s="108" t="b">
        <f t="shared" si="1"/>
        <v>0</v>
      </c>
    </row>
    <row r="30" spans="1:12">
      <c r="A30" t="s">
        <v>476</v>
      </c>
      <c r="B30" s="110">
        <v>35314</v>
      </c>
      <c r="C30" t="s">
        <v>466</v>
      </c>
      <c r="D30" t="s">
        <v>467</v>
      </c>
      <c r="E30" t="s">
        <v>468</v>
      </c>
      <c r="F30" t="s">
        <v>469</v>
      </c>
      <c r="G30" s="104">
        <v>15</v>
      </c>
      <c r="H30">
        <v>20</v>
      </c>
      <c r="I30" s="104">
        <v>300</v>
      </c>
      <c r="J30" t="s">
        <v>465</v>
      </c>
      <c r="K30" s="107" t="b">
        <f t="shared" si="0"/>
        <v>0</v>
      </c>
      <c r="L30" s="108" t="b">
        <f t="shared" si="1"/>
        <v>1</v>
      </c>
    </row>
    <row r="31" spans="1:12">
      <c r="A31" t="s">
        <v>460</v>
      </c>
      <c r="B31" s="110">
        <v>35314</v>
      </c>
      <c r="C31" t="s">
        <v>466</v>
      </c>
      <c r="D31" t="s">
        <v>467</v>
      </c>
      <c r="E31" t="s">
        <v>471</v>
      </c>
      <c r="F31" t="s">
        <v>490</v>
      </c>
      <c r="G31" s="104">
        <v>9.1999999999999993</v>
      </c>
      <c r="H31">
        <v>15</v>
      </c>
      <c r="I31" s="104">
        <v>138</v>
      </c>
      <c r="J31" t="s">
        <v>465</v>
      </c>
      <c r="K31" s="107" t="b">
        <f t="shared" si="0"/>
        <v>0</v>
      </c>
      <c r="L31" s="108" t="b">
        <f t="shared" si="1"/>
        <v>0</v>
      </c>
    </row>
    <row r="32" spans="1:12">
      <c r="A32" t="s">
        <v>470</v>
      </c>
      <c r="B32" s="110">
        <v>35319</v>
      </c>
      <c r="C32" t="s">
        <v>486</v>
      </c>
      <c r="D32" t="s">
        <v>504</v>
      </c>
      <c r="E32" t="s">
        <v>463</v>
      </c>
      <c r="F32" t="s">
        <v>464</v>
      </c>
      <c r="G32" s="104">
        <v>21.05</v>
      </c>
      <c r="H32">
        <v>30</v>
      </c>
      <c r="I32" s="104">
        <v>631.5</v>
      </c>
      <c r="J32" t="s">
        <v>465</v>
      </c>
      <c r="K32" s="107" t="b">
        <f t="shared" si="0"/>
        <v>0</v>
      </c>
      <c r="L32" s="108" t="b">
        <f t="shared" si="1"/>
        <v>1</v>
      </c>
    </row>
    <row r="33" spans="1:12">
      <c r="A33" t="s">
        <v>470</v>
      </c>
      <c r="B33" s="110">
        <v>35319</v>
      </c>
      <c r="C33" t="s">
        <v>486</v>
      </c>
      <c r="D33" t="s">
        <v>504</v>
      </c>
      <c r="E33" t="s">
        <v>471</v>
      </c>
      <c r="F33" t="s">
        <v>472</v>
      </c>
      <c r="G33" s="104">
        <v>18.399999999999999</v>
      </c>
      <c r="H33">
        <v>40</v>
      </c>
      <c r="I33" s="104">
        <v>736</v>
      </c>
      <c r="J33" t="s">
        <v>465</v>
      </c>
      <c r="K33" s="107" t="b">
        <f t="shared" si="0"/>
        <v>0</v>
      </c>
      <c r="L33" s="108" t="b">
        <f t="shared" si="1"/>
        <v>1</v>
      </c>
    </row>
    <row r="34" spans="1:12">
      <c r="A34" t="s">
        <v>473</v>
      </c>
      <c r="B34" s="110">
        <v>35319</v>
      </c>
      <c r="C34" t="s">
        <v>486</v>
      </c>
      <c r="D34" t="s">
        <v>504</v>
      </c>
      <c r="E34" t="s">
        <v>471</v>
      </c>
      <c r="F34" t="s">
        <v>505</v>
      </c>
      <c r="G34" s="104">
        <v>12.5</v>
      </c>
      <c r="H34">
        <v>15</v>
      </c>
      <c r="I34" s="104">
        <v>187.5</v>
      </c>
      <c r="J34" t="s">
        <v>465</v>
      </c>
      <c r="K34" s="107" t="b">
        <f t="shared" si="0"/>
        <v>0</v>
      </c>
      <c r="L34" s="108" t="b">
        <f t="shared" si="1"/>
        <v>0</v>
      </c>
    </row>
    <row r="35" spans="1:12">
      <c r="A35" t="s">
        <v>460</v>
      </c>
      <c r="B35" s="110">
        <v>35324</v>
      </c>
      <c r="C35" t="s">
        <v>486</v>
      </c>
      <c r="D35" t="s">
        <v>487</v>
      </c>
      <c r="E35" t="s">
        <v>481</v>
      </c>
      <c r="F35" t="s">
        <v>482</v>
      </c>
      <c r="G35" s="104">
        <v>32.799999999999997</v>
      </c>
      <c r="H35">
        <v>10</v>
      </c>
      <c r="I35" s="104">
        <v>328</v>
      </c>
      <c r="J35" t="s">
        <v>465</v>
      </c>
      <c r="K35" s="107" t="b">
        <f t="shared" si="0"/>
        <v>0</v>
      </c>
      <c r="L35" s="108" t="b">
        <f t="shared" si="1"/>
        <v>0</v>
      </c>
    </row>
    <row r="36" spans="1:12">
      <c r="A36" t="s">
        <v>473</v>
      </c>
      <c r="B36" s="110">
        <v>35324</v>
      </c>
      <c r="C36" t="s">
        <v>486</v>
      </c>
      <c r="D36" t="s">
        <v>487</v>
      </c>
      <c r="E36" t="s">
        <v>481</v>
      </c>
      <c r="F36" t="s">
        <v>506</v>
      </c>
      <c r="G36" s="104">
        <v>7.45</v>
      </c>
      <c r="H36">
        <v>5</v>
      </c>
      <c r="I36" s="104">
        <v>37.25</v>
      </c>
      <c r="J36" t="s">
        <v>465</v>
      </c>
      <c r="K36" s="107" t="b">
        <f t="shared" si="0"/>
        <v>0</v>
      </c>
      <c r="L36" s="108" t="b">
        <f t="shared" si="1"/>
        <v>0</v>
      </c>
    </row>
    <row r="37" spans="1:12">
      <c r="A37" t="s">
        <v>460</v>
      </c>
      <c r="B37" s="110">
        <v>35324</v>
      </c>
      <c r="C37" t="s">
        <v>486</v>
      </c>
      <c r="D37" t="s">
        <v>487</v>
      </c>
      <c r="E37" t="s">
        <v>463</v>
      </c>
      <c r="F37" t="s">
        <v>499</v>
      </c>
      <c r="G37" s="104">
        <v>25.89</v>
      </c>
      <c r="H37">
        <v>10</v>
      </c>
      <c r="I37" s="104">
        <v>258.89999999999998</v>
      </c>
      <c r="J37" t="s">
        <v>465</v>
      </c>
      <c r="K37" s="107" t="b">
        <f t="shared" si="0"/>
        <v>0</v>
      </c>
      <c r="L37" s="108" t="b">
        <f t="shared" si="1"/>
        <v>0</v>
      </c>
    </row>
    <row r="38" spans="1:12">
      <c r="A38" t="s">
        <v>470</v>
      </c>
      <c r="B38" s="110">
        <v>35334</v>
      </c>
      <c r="C38" t="s">
        <v>495</v>
      </c>
      <c r="D38" t="s">
        <v>507</v>
      </c>
      <c r="E38" t="s">
        <v>468</v>
      </c>
      <c r="F38" t="s">
        <v>469</v>
      </c>
      <c r="G38" s="104">
        <v>15</v>
      </c>
      <c r="H38">
        <v>30</v>
      </c>
      <c r="I38" s="104">
        <v>450</v>
      </c>
      <c r="J38" t="s">
        <v>465</v>
      </c>
      <c r="K38" s="107" t="b">
        <f t="shared" si="0"/>
        <v>0</v>
      </c>
      <c r="L38" s="108" t="b">
        <f t="shared" si="1"/>
        <v>1</v>
      </c>
    </row>
    <row r="39" spans="1:12">
      <c r="A39" t="s">
        <v>460</v>
      </c>
      <c r="B39" s="110">
        <v>35334</v>
      </c>
      <c r="C39" t="s">
        <v>495</v>
      </c>
      <c r="D39" t="s">
        <v>507</v>
      </c>
      <c r="E39" t="s">
        <v>468</v>
      </c>
      <c r="F39" t="s">
        <v>493</v>
      </c>
      <c r="G39" s="104">
        <v>14</v>
      </c>
      <c r="H39">
        <v>14</v>
      </c>
      <c r="I39" s="104">
        <v>196</v>
      </c>
      <c r="J39" t="s">
        <v>465</v>
      </c>
      <c r="K39" s="107" t="b">
        <f t="shared" si="0"/>
        <v>0</v>
      </c>
      <c r="L39" s="108" t="b">
        <f t="shared" si="1"/>
        <v>1</v>
      </c>
    </row>
    <row r="40" spans="1:12">
      <c r="A40" t="s">
        <v>473</v>
      </c>
      <c r="B40" s="110">
        <v>35339</v>
      </c>
      <c r="C40" t="s">
        <v>495</v>
      </c>
      <c r="D40" t="s">
        <v>507</v>
      </c>
      <c r="E40" t="s">
        <v>468</v>
      </c>
      <c r="F40" t="s">
        <v>508</v>
      </c>
      <c r="G40" s="104">
        <v>18</v>
      </c>
      <c r="H40">
        <v>6</v>
      </c>
      <c r="I40" s="104">
        <v>108</v>
      </c>
      <c r="J40" t="s">
        <v>465</v>
      </c>
      <c r="K40" s="107" t="b">
        <f t="shared" si="0"/>
        <v>0</v>
      </c>
      <c r="L40" s="108" t="b">
        <f t="shared" si="1"/>
        <v>1</v>
      </c>
    </row>
    <row r="41" spans="1:12">
      <c r="A41" t="s">
        <v>470</v>
      </c>
      <c r="B41" s="110">
        <v>35339</v>
      </c>
      <c r="C41" t="s">
        <v>495</v>
      </c>
      <c r="D41" t="s">
        <v>507</v>
      </c>
      <c r="E41" t="s">
        <v>471</v>
      </c>
      <c r="F41" t="s">
        <v>472</v>
      </c>
      <c r="G41" s="104">
        <v>9.65</v>
      </c>
      <c r="H41">
        <v>20</v>
      </c>
      <c r="I41" s="104">
        <v>193</v>
      </c>
      <c r="J41" t="s">
        <v>465</v>
      </c>
      <c r="K41" s="107" t="b">
        <f t="shared" si="0"/>
        <v>0</v>
      </c>
      <c r="L41" s="108" t="b">
        <f t="shared" si="1"/>
        <v>0</v>
      </c>
    </row>
    <row r="42" spans="1:12">
      <c r="A42" t="s">
        <v>473</v>
      </c>
      <c r="B42" s="110">
        <v>35341</v>
      </c>
      <c r="C42" t="s">
        <v>495</v>
      </c>
      <c r="D42" t="s">
        <v>507</v>
      </c>
      <c r="E42" t="s">
        <v>468</v>
      </c>
      <c r="F42" t="s">
        <v>484</v>
      </c>
      <c r="G42" s="104">
        <v>18</v>
      </c>
      <c r="H42">
        <v>10</v>
      </c>
      <c r="I42" s="104">
        <v>180</v>
      </c>
      <c r="J42" t="s">
        <v>465</v>
      </c>
      <c r="K42" s="107" t="b">
        <f t="shared" si="0"/>
        <v>0</v>
      </c>
      <c r="L42" s="108" t="b">
        <f t="shared" si="1"/>
        <v>1</v>
      </c>
    </row>
    <row r="43" spans="1:12">
      <c r="A43" t="s">
        <v>470</v>
      </c>
      <c r="B43" s="110">
        <v>35348</v>
      </c>
      <c r="C43" t="s">
        <v>486</v>
      </c>
      <c r="D43" t="s">
        <v>487</v>
      </c>
      <c r="E43" t="s">
        <v>468</v>
      </c>
      <c r="F43" t="s">
        <v>509</v>
      </c>
      <c r="G43" s="104">
        <v>7.75</v>
      </c>
      <c r="H43">
        <v>50</v>
      </c>
      <c r="I43" s="104">
        <v>387.5</v>
      </c>
      <c r="J43" t="s">
        <v>465</v>
      </c>
      <c r="K43" s="107" t="b">
        <f t="shared" si="0"/>
        <v>0</v>
      </c>
      <c r="L43" s="108" t="b">
        <f t="shared" si="1"/>
        <v>1</v>
      </c>
    </row>
    <row r="44" spans="1:12">
      <c r="A44" t="s">
        <v>470</v>
      </c>
      <c r="B44" s="110">
        <v>35348</v>
      </c>
      <c r="C44" t="s">
        <v>486</v>
      </c>
      <c r="D44" t="s">
        <v>487</v>
      </c>
      <c r="E44" t="s">
        <v>463</v>
      </c>
      <c r="F44" t="s">
        <v>510</v>
      </c>
      <c r="G44" s="104">
        <v>22</v>
      </c>
      <c r="H44">
        <v>24</v>
      </c>
      <c r="I44" s="104">
        <v>528</v>
      </c>
      <c r="J44" t="s">
        <v>465</v>
      </c>
      <c r="K44" s="107" t="b">
        <f t="shared" si="0"/>
        <v>0</v>
      </c>
      <c r="L44" s="108" t="b">
        <f t="shared" si="1"/>
        <v>1</v>
      </c>
    </row>
    <row r="45" spans="1:12">
      <c r="A45" t="s">
        <v>470</v>
      </c>
      <c r="B45" s="110">
        <v>35348</v>
      </c>
      <c r="C45" t="s">
        <v>486</v>
      </c>
      <c r="D45" t="s">
        <v>487</v>
      </c>
      <c r="E45" t="s">
        <v>481</v>
      </c>
      <c r="F45" t="s">
        <v>492</v>
      </c>
      <c r="G45" s="104">
        <v>19.5</v>
      </c>
      <c r="H45">
        <v>16</v>
      </c>
      <c r="I45" s="104">
        <v>312</v>
      </c>
      <c r="J45" t="s">
        <v>465</v>
      </c>
      <c r="K45" s="107" t="b">
        <f t="shared" si="0"/>
        <v>0</v>
      </c>
      <c r="L45" s="108" t="b">
        <f t="shared" si="1"/>
        <v>0</v>
      </c>
    </row>
    <row r="46" spans="1:12">
      <c r="A46" t="s">
        <v>470</v>
      </c>
      <c r="B46" s="110">
        <v>35375</v>
      </c>
      <c r="C46" t="s">
        <v>466</v>
      </c>
      <c r="D46" t="s">
        <v>500</v>
      </c>
      <c r="E46" t="s">
        <v>468</v>
      </c>
      <c r="F46" t="s">
        <v>477</v>
      </c>
      <c r="G46" s="104">
        <v>18</v>
      </c>
      <c r="H46">
        <v>50</v>
      </c>
      <c r="I46" s="104">
        <v>900</v>
      </c>
      <c r="J46" t="s">
        <v>465</v>
      </c>
      <c r="K46" s="107" t="b">
        <f t="shared" si="0"/>
        <v>0</v>
      </c>
      <c r="L46" s="108" t="b">
        <f t="shared" si="1"/>
        <v>1</v>
      </c>
    </row>
    <row r="47" spans="1:12">
      <c r="A47" t="s">
        <v>470</v>
      </c>
      <c r="B47" s="110">
        <v>35375</v>
      </c>
      <c r="C47" t="s">
        <v>466</v>
      </c>
      <c r="D47" t="s">
        <v>500</v>
      </c>
      <c r="E47" t="s">
        <v>468</v>
      </c>
      <c r="F47" t="s">
        <v>509</v>
      </c>
      <c r="G47" s="104">
        <v>7.75</v>
      </c>
      <c r="H47">
        <v>6</v>
      </c>
      <c r="I47" s="104">
        <v>46.5</v>
      </c>
      <c r="J47" t="s">
        <v>465</v>
      </c>
      <c r="K47" s="107" t="b">
        <f t="shared" si="0"/>
        <v>0</v>
      </c>
      <c r="L47" s="108" t="b">
        <f t="shared" si="1"/>
        <v>1</v>
      </c>
    </row>
    <row r="48" spans="1:12">
      <c r="A48" t="s">
        <v>460</v>
      </c>
      <c r="B48" s="110">
        <v>35375</v>
      </c>
      <c r="C48" t="s">
        <v>466</v>
      </c>
      <c r="D48" t="s">
        <v>500</v>
      </c>
      <c r="E48" t="s">
        <v>463</v>
      </c>
      <c r="F48" t="s">
        <v>499</v>
      </c>
      <c r="G48" s="104">
        <v>18.399999999999999</v>
      </c>
      <c r="H48">
        <v>4</v>
      </c>
      <c r="I48" s="104">
        <v>73.599999999999994</v>
      </c>
      <c r="J48" t="s">
        <v>465</v>
      </c>
      <c r="K48" s="107" t="b">
        <f t="shared" si="0"/>
        <v>0</v>
      </c>
      <c r="L48" s="108" t="b">
        <f t="shared" si="1"/>
        <v>0</v>
      </c>
    </row>
    <row r="49" spans="1:12">
      <c r="A49" t="s">
        <v>476</v>
      </c>
      <c r="B49" s="110">
        <v>35375</v>
      </c>
      <c r="C49" t="s">
        <v>466</v>
      </c>
      <c r="D49" t="s">
        <v>500</v>
      </c>
      <c r="E49" t="s">
        <v>471</v>
      </c>
      <c r="F49" t="s">
        <v>511</v>
      </c>
      <c r="G49" s="104">
        <v>14</v>
      </c>
      <c r="H49">
        <v>10</v>
      </c>
      <c r="I49" s="104">
        <v>140</v>
      </c>
      <c r="J49" t="s">
        <v>465</v>
      </c>
      <c r="K49" s="107" t="b">
        <f t="shared" si="0"/>
        <v>0</v>
      </c>
      <c r="L49" s="108" t="b">
        <f t="shared" si="1"/>
        <v>0</v>
      </c>
    </row>
    <row r="50" spans="1:12">
      <c r="A50" t="s">
        <v>470</v>
      </c>
      <c r="B50" s="110">
        <v>35384</v>
      </c>
      <c r="C50" t="s">
        <v>495</v>
      </c>
      <c r="D50" t="s">
        <v>512</v>
      </c>
      <c r="E50" t="s">
        <v>468</v>
      </c>
      <c r="F50" t="s">
        <v>488</v>
      </c>
      <c r="G50" s="104">
        <v>4.5</v>
      </c>
      <c r="H50">
        <v>25</v>
      </c>
      <c r="I50" s="104">
        <v>112.5</v>
      </c>
      <c r="J50" t="s">
        <v>489</v>
      </c>
      <c r="K50" s="107" t="b">
        <f t="shared" si="0"/>
        <v>0</v>
      </c>
      <c r="L50" s="108" t="b">
        <f t="shared" si="1"/>
        <v>1</v>
      </c>
    </row>
    <row r="51" spans="1:12">
      <c r="A51" t="s">
        <v>470</v>
      </c>
      <c r="B51" s="110">
        <v>35384</v>
      </c>
      <c r="C51" t="s">
        <v>495</v>
      </c>
      <c r="D51" t="s">
        <v>512</v>
      </c>
      <c r="E51" t="s">
        <v>463</v>
      </c>
      <c r="F51" t="s">
        <v>499</v>
      </c>
      <c r="G51" s="104">
        <v>19.5</v>
      </c>
      <c r="H51">
        <v>25</v>
      </c>
      <c r="I51" s="104">
        <v>487.5</v>
      </c>
      <c r="J51" t="s">
        <v>489</v>
      </c>
      <c r="K51" s="107" t="b">
        <f t="shared" si="0"/>
        <v>0</v>
      </c>
      <c r="L51" s="108" t="b">
        <f t="shared" si="1"/>
        <v>1</v>
      </c>
    </row>
    <row r="52" spans="1:12">
      <c r="A52" t="s">
        <v>470</v>
      </c>
      <c r="B52" s="110">
        <v>35390</v>
      </c>
      <c r="C52" t="s">
        <v>495</v>
      </c>
      <c r="D52" t="s">
        <v>496</v>
      </c>
      <c r="E52" t="s">
        <v>478</v>
      </c>
      <c r="F52" t="s">
        <v>513</v>
      </c>
      <c r="G52" s="104">
        <v>34</v>
      </c>
      <c r="H52">
        <v>80</v>
      </c>
      <c r="I52" s="104">
        <v>2720</v>
      </c>
      <c r="J52" t="s">
        <v>465</v>
      </c>
      <c r="K52" s="107" t="b">
        <f t="shared" si="0"/>
        <v>0</v>
      </c>
      <c r="L52" s="108" t="b">
        <f t="shared" si="1"/>
        <v>1</v>
      </c>
    </row>
    <row r="53" spans="1:12">
      <c r="A53" t="s">
        <v>470</v>
      </c>
      <c r="B53" s="110">
        <v>35390</v>
      </c>
      <c r="C53" t="s">
        <v>495</v>
      </c>
      <c r="D53" t="s">
        <v>496</v>
      </c>
      <c r="E53" t="s">
        <v>478</v>
      </c>
      <c r="F53" t="s">
        <v>479</v>
      </c>
      <c r="G53" s="104">
        <v>12.5</v>
      </c>
      <c r="H53">
        <v>70</v>
      </c>
      <c r="I53" s="104">
        <v>875</v>
      </c>
      <c r="J53" t="s">
        <v>465</v>
      </c>
      <c r="K53" s="107" t="b">
        <f t="shared" si="0"/>
        <v>0</v>
      </c>
      <c r="L53" s="108" t="b">
        <f t="shared" si="1"/>
        <v>1</v>
      </c>
    </row>
    <row r="54" spans="1:12">
      <c r="A54" t="s">
        <v>470</v>
      </c>
      <c r="B54" s="110">
        <v>35390</v>
      </c>
      <c r="C54" t="s">
        <v>495</v>
      </c>
      <c r="D54" t="s">
        <v>496</v>
      </c>
      <c r="E54" t="s">
        <v>471</v>
      </c>
      <c r="F54" t="s">
        <v>494</v>
      </c>
      <c r="G54" s="104">
        <v>17.45</v>
      </c>
      <c r="H54">
        <v>56</v>
      </c>
      <c r="I54" s="104">
        <v>977.2</v>
      </c>
      <c r="J54" t="s">
        <v>465</v>
      </c>
      <c r="K54" s="107" t="b">
        <f t="shared" si="0"/>
        <v>0</v>
      </c>
      <c r="L54" s="108" t="b">
        <f t="shared" si="1"/>
        <v>1</v>
      </c>
    </row>
    <row r="55" spans="1:12">
      <c r="A55" t="s">
        <v>476</v>
      </c>
      <c r="B55" s="110">
        <v>35395</v>
      </c>
      <c r="C55" t="s">
        <v>495</v>
      </c>
      <c r="D55" t="s">
        <v>496</v>
      </c>
      <c r="E55" t="s">
        <v>478</v>
      </c>
      <c r="F55" t="s">
        <v>514</v>
      </c>
      <c r="G55" s="104">
        <v>36</v>
      </c>
      <c r="H55">
        <v>30</v>
      </c>
      <c r="I55" s="104">
        <v>1080</v>
      </c>
      <c r="J55" t="s">
        <v>489</v>
      </c>
      <c r="K55" s="107" t="b">
        <f t="shared" si="0"/>
        <v>0</v>
      </c>
      <c r="L55" s="108" t="b">
        <f t="shared" si="1"/>
        <v>1</v>
      </c>
    </row>
    <row r="56" spans="1:12">
      <c r="A56" t="s">
        <v>476</v>
      </c>
      <c r="B56" s="110">
        <v>35395</v>
      </c>
      <c r="C56" t="s">
        <v>495</v>
      </c>
      <c r="D56" t="s">
        <v>496</v>
      </c>
      <c r="E56" t="s">
        <v>478</v>
      </c>
      <c r="F56" t="s">
        <v>515</v>
      </c>
      <c r="G56" s="104">
        <v>21.5</v>
      </c>
      <c r="H56">
        <v>5</v>
      </c>
      <c r="I56" s="104">
        <v>107.5</v>
      </c>
      <c r="J56" t="s">
        <v>489</v>
      </c>
      <c r="K56" s="107" t="b">
        <f t="shared" si="0"/>
        <v>0</v>
      </c>
      <c r="L56" s="108" t="b">
        <f t="shared" si="1"/>
        <v>1</v>
      </c>
    </row>
    <row r="57" spans="1:12">
      <c r="A57" t="s">
        <v>473</v>
      </c>
      <c r="B57" s="110">
        <v>35397</v>
      </c>
      <c r="C57" t="s">
        <v>486</v>
      </c>
      <c r="D57" t="s">
        <v>516</v>
      </c>
      <c r="E57" t="s">
        <v>463</v>
      </c>
      <c r="F57" t="s">
        <v>483</v>
      </c>
      <c r="G57" s="104">
        <v>13</v>
      </c>
      <c r="H57">
        <v>5</v>
      </c>
      <c r="I57" s="104">
        <v>65</v>
      </c>
      <c r="J57" t="s">
        <v>465</v>
      </c>
      <c r="K57" s="107" t="b">
        <f t="shared" si="0"/>
        <v>0</v>
      </c>
      <c r="L57" s="108" t="b">
        <f t="shared" si="1"/>
        <v>0</v>
      </c>
    </row>
    <row r="58" spans="1:12">
      <c r="A58" t="s">
        <v>473</v>
      </c>
      <c r="B58" s="110">
        <v>35397</v>
      </c>
      <c r="C58" t="s">
        <v>486</v>
      </c>
      <c r="D58" t="s">
        <v>516</v>
      </c>
      <c r="E58" t="s">
        <v>463</v>
      </c>
      <c r="F58" t="s">
        <v>464</v>
      </c>
      <c r="G58" s="104">
        <v>21.05</v>
      </c>
      <c r="H58">
        <v>5</v>
      </c>
      <c r="I58" s="104">
        <v>105.25</v>
      </c>
      <c r="J58" t="s">
        <v>465</v>
      </c>
      <c r="K58" s="107" t="b">
        <f t="shared" si="0"/>
        <v>0</v>
      </c>
      <c r="L58" s="108" t="b">
        <f t="shared" si="1"/>
        <v>0</v>
      </c>
    </row>
    <row r="59" spans="1:12">
      <c r="A59" t="s">
        <v>470</v>
      </c>
      <c r="B59" s="110">
        <v>35403</v>
      </c>
      <c r="C59" t="s">
        <v>466</v>
      </c>
      <c r="D59" t="s">
        <v>500</v>
      </c>
      <c r="E59" t="s">
        <v>468</v>
      </c>
      <c r="F59" t="s">
        <v>517</v>
      </c>
      <c r="G59" s="104">
        <v>263.5</v>
      </c>
      <c r="H59">
        <v>40</v>
      </c>
      <c r="I59" s="104">
        <v>10540</v>
      </c>
      <c r="J59" t="s">
        <v>465</v>
      </c>
      <c r="K59" s="107" t="b">
        <f t="shared" si="0"/>
        <v>0</v>
      </c>
      <c r="L59" s="108" t="b">
        <f t="shared" si="1"/>
        <v>1</v>
      </c>
    </row>
    <row r="60" spans="1:12">
      <c r="A60" t="s">
        <v>470</v>
      </c>
      <c r="B60" s="110">
        <v>35403</v>
      </c>
      <c r="C60" t="s">
        <v>466</v>
      </c>
      <c r="D60" t="s">
        <v>500</v>
      </c>
      <c r="E60" t="s">
        <v>478</v>
      </c>
      <c r="F60" t="s">
        <v>513</v>
      </c>
      <c r="G60" s="104">
        <v>34</v>
      </c>
      <c r="H60">
        <v>70</v>
      </c>
      <c r="I60" s="104">
        <v>2380</v>
      </c>
      <c r="J60" t="s">
        <v>465</v>
      </c>
      <c r="K60" s="107" t="b">
        <f t="shared" si="0"/>
        <v>0</v>
      </c>
      <c r="L60" s="108" t="b">
        <f t="shared" si="1"/>
        <v>1</v>
      </c>
    </row>
    <row r="61" spans="1:12">
      <c r="A61" t="s">
        <v>470</v>
      </c>
      <c r="B61" s="110">
        <v>35403</v>
      </c>
      <c r="C61" t="s">
        <v>466</v>
      </c>
      <c r="D61" t="s">
        <v>500</v>
      </c>
      <c r="E61" t="s">
        <v>478</v>
      </c>
      <c r="F61" t="s">
        <v>518</v>
      </c>
      <c r="G61" s="104">
        <v>34.799999999999997</v>
      </c>
      <c r="H61">
        <v>42</v>
      </c>
      <c r="I61" s="104">
        <v>1461.6</v>
      </c>
      <c r="J61" t="s">
        <v>465</v>
      </c>
      <c r="K61" s="107" t="b">
        <f t="shared" si="0"/>
        <v>0</v>
      </c>
      <c r="L61" s="108" t="b">
        <f t="shared" si="1"/>
        <v>1</v>
      </c>
    </row>
    <row r="62" spans="1:12">
      <c r="A62" t="s">
        <v>476</v>
      </c>
      <c r="B62" s="110">
        <v>35403</v>
      </c>
      <c r="C62" t="s">
        <v>466</v>
      </c>
      <c r="D62" t="s">
        <v>500</v>
      </c>
      <c r="E62" t="s">
        <v>471</v>
      </c>
      <c r="F62" t="s">
        <v>503</v>
      </c>
      <c r="G62" s="104">
        <v>81</v>
      </c>
      <c r="H62">
        <v>12</v>
      </c>
      <c r="I62" s="104">
        <v>972</v>
      </c>
      <c r="J62" t="s">
        <v>465</v>
      </c>
      <c r="K62" s="107" t="b">
        <f t="shared" si="0"/>
        <v>0</v>
      </c>
      <c r="L62" s="108" t="b">
        <f t="shared" si="1"/>
        <v>0</v>
      </c>
    </row>
    <row r="63" spans="1:12">
      <c r="A63" t="s">
        <v>460</v>
      </c>
      <c r="B63" s="110">
        <v>35408</v>
      </c>
      <c r="C63" t="s">
        <v>495</v>
      </c>
      <c r="D63" t="s">
        <v>496</v>
      </c>
      <c r="E63" t="s">
        <v>468</v>
      </c>
      <c r="F63" t="s">
        <v>477</v>
      </c>
      <c r="G63" s="104">
        <v>18</v>
      </c>
      <c r="H63">
        <v>20</v>
      </c>
      <c r="I63" s="104">
        <v>360</v>
      </c>
      <c r="J63" t="s">
        <v>465</v>
      </c>
      <c r="K63" s="107" t="b">
        <f t="shared" si="0"/>
        <v>0</v>
      </c>
      <c r="L63" s="108" t="b">
        <f t="shared" si="1"/>
        <v>1</v>
      </c>
    </row>
    <row r="64" spans="1:12">
      <c r="A64" t="s">
        <v>470</v>
      </c>
      <c r="B64" s="110">
        <v>35408</v>
      </c>
      <c r="C64" t="s">
        <v>495</v>
      </c>
      <c r="D64" t="s">
        <v>496</v>
      </c>
      <c r="E64" t="s">
        <v>468</v>
      </c>
      <c r="F64" t="s">
        <v>469</v>
      </c>
      <c r="G64" s="104">
        <v>45.6</v>
      </c>
      <c r="H64">
        <v>20</v>
      </c>
      <c r="I64" s="104">
        <v>912</v>
      </c>
      <c r="J64" t="s">
        <v>465</v>
      </c>
      <c r="K64" s="107" t="b">
        <f t="shared" si="0"/>
        <v>0</v>
      </c>
      <c r="L64" s="108" t="b">
        <f t="shared" si="1"/>
        <v>1</v>
      </c>
    </row>
    <row r="65" spans="1:12">
      <c r="A65" t="s">
        <v>476</v>
      </c>
      <c r="B65" s="110">
        <v>35410</v>
      </c>
      <c r="C65" t="s">
        <v>466</v>
      </c>
      <c r="D65" t="s">
        <v>467</v>
      </c>
      <c r="E65" t="s">
        <v>463</v>
      </c>
      <c r="F65" t="s">
        <v>464</v>
      </c>
      <c r="G65" s="104">
        <v>21.05</v>
      </c>
      <c r="H65">
        <v>20</v>
      </c>
      <c r="I65" s="104">
        <v>421</v>
      </c>
      <c r="J65" t="s">
        <v>489</v>
      </c>
      <c r="K65" s="107" t="b">
        <f t="shared" si="0"/>
        <v>0</v>
      </c>
      <c r="L65" s="108" t="b">
        <f t="shared" si="1"/>
        <v>0</v>
      </c>
    </row>
    <row r="66" spans="1:12">
      <c r="A66" t="s">
        <v>460</v>
      </c>
      <c r="B66" s="110">
        <v>35410</v>
      </c>
      <c r="C66" t="s">
        <v>466</v>
      </c>
      <c r="D66" t="s">
        <v>467</v>
      </c>
      <c r="E66" t="s">
        <v>463</v>
      </c>
      <c r="F66" t="s">
        <v>519</v>
      </c>
      <c r="G66" s="104">
        <v>43.9</v>
      </c>
      <c r="H66">
        <v>16</v>
      </c>
      <c r="I66" s="104">
        <v>702.4</v>
      </c>
      <c r="J66" t="s">
        <v>489</v>
      </c>
      <c r="K66" s="107" t="b">
        <f t="shared" si="0"/>
        <v>0</v>
      </c>
      <c r="L66" s="108" t="b">
        <f t="shared" si="1"/>
        <v>0</v>
      </c>
    </row>
    <row r="67" spans="1:12">
      <c r="A67" t="s">
        <v>470</v>
      </c>
      <c r="B67" s="110">
        <v>35410</v>
      </c>
      <c r="C67" t="s">
        <v>466</v>
      </c>
      <c r="D67" t="s">
        <v>467</v>
      </c>
      <c r="E67" t="s">
        <v>471</v>
      </c>
      <c r="F67" t="s">
        <v>472</v>
      </c>
      <c r="G67" s="104">
        <v>9.65</v>
      </c>
      <c r="H67">
        <v>8</v>
      </c>
      <c r="I67" s="104">
        <v>77.2</v>
      </c>
      <c r="J67" t="s">
        <v>489</v>
      </c>
      <c r="K67" s="107" t="b">
        <f t="shared" ref="K67:K130" si="2">AND(D67="madrid",G67&lt;18,J67="contado")</f>
        <v>0</v>
      </c>
      <c r="L67" s="108" t="b">
        <f t="shared" ref="L67:L130" si="3">OR(E67="bebidas",E67="lácteos",H67&gt;20)</f>
        <v>0</v>
      </c>
    </row>
    <row r="68" spans="1:12">
      <c r="A68" t="s">
        <v>460</v>
      </c>
      <c r="B68" s="110">
        <v>35415</v>
      </c>
      <c r="C68" t="s">
        <v>495</v>
      </c>
      <c r="D68" t="s">
        <v>512</v>
      </c>
      <c r="E68" t="s">
        <v>481</v>
      </c>
      <c r="F68" t="s">
        <v>492</v>
      </c>
      <c r="G68" s="104">
        <v>38</v>
      </c>
      <c r="H68">
        <v>20</v>
      </c>
      <c r="I68" s="104">
        <v>760</v>
      </c>
      <c r="J68" t="s">
        <v>465</v>
      </c>
      <c r="K68" s="107" t="b">
        <f t="shared" si="2"/>
        <v>0</v>
      </c>
      <c r="L68" s="108" t="b">
        <f t="shared" si="3"/>
        <v>0</v>
      </c>
    </row>
    <row r="69" spans="1:12">
      <c r="A69" t="s">
        <v>460</v>
      </c>
      <c r="B69" s="110">
        <v>35415</v>
      </c>
      <c r="C69" t="s">
        <v>495</v>
      </c>
      <c r="D69" t="s">
        <v>512</v>
      </c>
      <c r="E69" t="s">
        <v>478</v>
      </c>
      <c r="F69" t="s">
        <v>491</v>
      </c>
      <c r="G69" s="104">
        <v>6</v>
      </c>
      <c r="H69">
        <v>20</v>
      </c>
      <c r="I69" s="104">
        <v>120</v>
      </c>
      <c r="J69" t="s">
        <v>465</v>
      </c>
      <c r="K69" s="107" t="b">
        <f t="shared" si="2"/>
        <v>0</v>
      </c>
      <c r="L69" s="108" t="b">
        <f t="shared" si="3"/>
        <v>1</v>
      </c>
    </row>
    <row r="70" spans="1:12">
      <c r="A70" t="s">
        <v>473</v>
      </c>
      <c r="B70" s="110">
        <v>35415</v>
      </c>
      <c r="C70" t="s">
        <v>495</v>
      </c>
      <c r="D70" t="s">
        <v>512</v>
      </c>
      <c r="E70" t="s">
        <v>471</v>
      </c>
      <c r="F70" t="s">
        <v>472</v>
      </c>
      <c r="G70" s="104">
        <v>16.25</v>
      </c>
      <c r="H70">
        <v>15</v>
      </c>
      <c r="I70" s="104">
        <v>243.75</v>
      </c>
      <c r="J70" t="s">
        <v>465</v>
      </c>
      <c r="K70" s="107" t="b">
        <f t="shared" si="2"/>
        <v>0</v>
      </c>
      <c r="L70" s="108" t="b">
        <f t="shared" si="3"/>
        <v>0</v>
      </c>
    </row>
    <row r="71" spans="1:12">
      <c r="A71" t="s">
        <v>476</v>
      </c>
      <c r="B71" s="110">
        <v>35417</v>
      </c>
      <c r="C71" t="s">
        <v>466</v>
      </c>
      <c r="D71" t="s">
        <v>500</v>
      </c>
      <c r="E71" t="s">
        <v>468</v>
      </c>
      <c r="F71" t="s">
        <v>488</v>
      </c>
      <c r="G71" s="104">
        <v>4.5</v>
      </c>
      <c r="H71">
        <v>15</v>
      </c>
      <c r="I71" s="104">
        <v>67.5</v>
      </c>
      <c r="J71" t="s">
        <v>465</v>
      </c>
      <c r="K71" s="107" t="b">
        <f t="shared" si="2"/>
        <v>0</v>
      </c>
      <c r="L71" s="108" t="b">
        <f t="shared" si="3"/>
        <v>1</v>
      </c>
    </row>
    <row r="72" spans="1:12">
      <c r="A72" t="s">
        <v>476</v>
      </c>
      <c r="B72" s="110">
        <v>35417</v>
      </c>
      <c r="C72" t="s">
        <v>466</v>
      </c>
      <c r="D72" t="s">
        <v>500</v>
      </c>
      <c r="E72" t="s">
        <v>468</v>
      </c>
      <c r="F72" t="s">
        <v>493</v>
      </c>
      <c r="G72" s="104">
        <v>14</v>
      </c>
      <c r="H72">
        <v>10</v>
      </c>
      <c r="I72" s="104">
        <v>140</v>
      </c>
      <c r="J72" t="s">
        <v>465</v>
      </c>
      <c r="K72" s="107" t="b">
        <f t="shared" si="2"/>
        <v>0</v>
      </c>
      <c r="L72" s="108" t="b">
        <f t="shared" si="3"/>
        <v>1</v>
      </c>
    </row>
    <row r="73" spans="1:12">
      <c r="A73" t="s">
        <v>460</v>
      </c>
      <c r="B73" s="110">
        <v>35418</v>
      </c>
      <c r="C73" t="s">
        <v>495</v>
      </c>
      <c r="D73" t="s">
        <v>496</v>
      </c>
      <c r="E73" t="s">
        <v>481</v>
      </c>
      <c r="F73" t="s">
        <v>482</v>
      </c>
      <c r="G73" s="104">
        <v>32.799999999999997</v>
      </c>
      <c r="H73">
        <v>40</v>
      </c>
      <c r="I73" s="104">
        <v>1312</v>
      </c>
      <c r="J73" t="s">
        <v>489</v>
      </c>
      <c r="K73" s="107" t="b">
        <f t="shared" si="2"/>
        <v>0</v>
      </c>
      <c r="L73" s="108" t="b">
        <f t="shared" si="3"/>
        <v>1</v>
      </c>
    </row>
    <row r="74" spans="1:12">
      <c r="A74" t="s">
        <v>470</v>
      </c>
      <c r="B74" s="110">
        <v>35418</v>
      </c>
      <c r="C74" t="s">
        <v>495</v>
      </c>
      <c r="D74" t="s">
        <v>496</v>
      </c>
      <c r="E74" t="s">
        <v>463</v>
      </c>
      <c r="F74" t="s">
        <v>499</v>
      </c>
      <c r="G74" s="104">
        <v>7</v>
      </c>
      <c r="H74">
        <v>20</v>
      </c>
      <c r="I74" s="104">
        <v>140</v>
      </c>
      <c r="J74" t="s">
        <v>489</v>
      </c>
      <c r="K74" s="107" t="b">
        <f t="shared" si="2"/>
        <v>0</v>
      </c>
      <c r="L74" s="108" t="b">
        <f t="shared" si="3"/>
        <v>0</v>
      </c>
    </row>
    <row r="75" spans="1:12">
      <c r="A75" t="s">
        <v>460</v>
      </c>
      <c r="B75" s="110">
        <v>35418</v>
      </c>
      <c r="C75" t="s">
        <v>495</v>
      </c>
      <c r="D75" t="s">
        <v>496</v>
      </c>
      <c r="E75" t="s">
        <v>478</v>
      </c>
      <c r="F75" t="s">
        <v>491</v>
      </c>
      <c r="G75" s="104">
        <v>9.5</v>
      </c>
      <c r="H75">
        <v>15</v>
      </c>
      <c r="I75" s="104">
        <v>142.5</v>
      </c>
      <c r="J75" t="s">
        <v>489</v>
      </c>
      <c r="K75" s="107" t="b">
        <f t="shared" si="2"/>
        <v>0</v>
      </c>
      <c r="L75" s="108" t="b">
        <f t="shared" si="3"/>
        <v>1</v>
      </c>
    </row>
    <row r="76" spans="1:12">
      <c r="A76" t="s">
        <v>473</v>
      </c>
      <c r="B76" s="110">
        <v>35431</v>
      </c>
      <c r="C76" t="s">
        <v>495</v>
      </c>
      <c r="D76" t="s">
        <v>496</v>
      </c>
      <c r="E76" t="s">
        <v>468</v>
      </c>
      <c r="F76" t="s">
        <v>484</v>
      </c>
      <c r="G76" s="104">
        <v>18</v>
      </c>
      <c r="H76">
        <v>35</v>
      </c>
      <c r="I76" s="104">
        <v>630</v>
      </c>
      <c r="J76" t="s">
        <v>465</v>
      </c>
      <c r="K76" s="107" t="b">
        <f t="shared" si="2"/>
        <v>0</v>
      </c>
      <c r="L76" s="108" t="b">
        <f t="shared" si="3"/>
        <v>1</v>
      </c>
    </row>
    <row r="77" spans="1:12">
      <c r="A77" t="s">
        <v>460</v>
      </c>
      <c r="B77" s="110">
        <v>35431</v>
      </c>
      <c r="C77" t="s">
        <v>495</v>
      </c>
      <c r="D77" t="s">
        <v>496</v>
      </c>
      <c r="E77" t="s">
        <v>481</v>
      </c>
      <c r="F77" t="s">
        <v>501</v>
      </c>
      <c r="G77" s="104">
        <v>123.79</v>
      </c>
      <c r="H77">
        <v>21</v>
      </c>
      <c r="I77" s="104">
        <v>2599.59</v>
      </c>
      <c r="J77" t="s">
        <v>465</v>
      </c>
      <c r="K77" s="107" t="b">
        <f t="shared" si="2"/>
        <v>0</v>
      </c>
      <c r="L77" s="108" t="b">
        <f t="shared" si="3"/>
        <v>1</v>
      </c>
    </row>
    <row r="78" spans="1:12">
      <c r="A78" t="s">
        <v>473</v>
      </c>
      <c r="B78" s="110">
        <v>35431</v>
      </c>
      <c r="C78" t="s">
        <v>495</v>
      </c>
      <c r="D78" t="s">
        <v>496</v>
      </c>
      <c r="E78" t="s">
        <v>471</v>
      </c>
      <c r="F78" t="s">
        <v>475</v>
      </c>
      <c r="G78" s="104">
        <v>20</v>
      </c>
      <c r="H78">
        <v>30</v>
      </c>
      <c r="I78" s="104">
        <v>600</v>
      </c>
      <c r="J78" t="s">
        <v>465</v>
      </c>
      <c r="K78" s="107" t="b">
        <f t="shared" si="2"/>
        <v>0</v>
      </c>
      <c r="L78" s="108" t="b">
        <f t="shared" si="3"/>
        <v>1</v>
      </c>
    </row>
    <row r="79" spans="1:12">
      <c r="A79" t="s">
        <v>470</v>
      </c>
      <c r="B79" s="110">
        <v>35437</v>
      </c>
      <c r="C79" t="s">
        <v>466</v>
      </c>
      <c r="D79" t="s">
        <v>500</v>
      </c>
      <c r="E79" t="s">
        <v>478</v>
      </c>
      <c r="F79" t="s">
        <v>491</v>
      </c>
      <c r="G79" s="104">
        <v>45.6</v>
      </c>
      <c r="H79">
        <v>42</v>
      </c>
      <c r="I79" s="104">
        <v>1915.2</v>
      </c>
      <c r="J79" t="s">
        <v>489</v>
      </c>
      <c r="K79" s="107" t="b">
        <f t="shared" si="2"/>
        <v>0</v>
      </c>
      <c r="L79" s="108" t="b">
        <f t="shared" si="3"/>
        <v>1</v>
      </c>
    </row>
    <row r="80" spans="1:12">
      <c r="A80" t="s">
        <v>460</v>
      </c>
      <c r="B80" s="110">
        <v>35437</v>
      </c>
      <c r="C80" t="s">
        <v>466</v>
      </c>
      <c r="D80" t="s">
        <v>500</v>
      </c>
      <c r="E80" t="s">
        <v>463</v>
      </c>
      <c r="F80" t="s">
        <v>499</v>
      </c>
      <c r="G80" s="104">
        <v>19</v>
      </c>
      <c r="H80">
        <v>5</v>
      </c>
      <c r="I80" s="104">
        <v>95</v>
      </c>
      <c r="J80" t="s">
        <v>489</v>
      </c>
      <c r="K80" s="107" t="b">
        <f t="shared" si="2"/>
        <v>0</v>
      </c>
      <c r="L80" s="108" t="b">
        <f t="shared" si="3"/>
        <v>0</v>
      </c>
    </row>
    <row r="81" spans="1:12">
      <c r="A81" t="s">
        <v>460</v>
      </c>
      <c r="B81" s="110">
        <v>35437</v>
      </c>
      <c r="C81" t="s">
        <v>466</v>
      </c>
      <c r="D81" t="s">
        <v>500</v>
      </c>
      <c r="E81" t="s">
        <v>463</v>
      </c>
      <c r="F81" t="s">
        <v>499</v>
      </c>
      <c r="G81" s="104">
        <v>18.399999999999999</v>
      </c>
      <c r="H81">
        <v>2</v>
      </c>
      <c r="I81" s="104">
        <v>36.799999999999997</v>
      </c>
      <c r="J81" t="s">
        <v>489</v>
      </c>
      <c r="K81" s="107" t="b">
        <f t="shared" si="2"/>
        <v>0</v>
      </c>
      <c r="L81" s="108" t="b">
        <f t="shared" si="3"/>
        <v>0</v>
      </c>
    </row>
    <row r="82" spans="1:12">
      <c r="A82" t="s">
        <v>460</v>
      </c>
      <c r="B82" s="110">
        <v>35437</v>
      </c>
      <c r="C82" t="s">
        <v>466</v>
      </c>
      <c r="D82" t="s">
        <v>500</v>
      </c>
      <c r="E82" t="s">
        <v>471</v>
      </c>
      <c r="F82" t="s">
        <v>485</v>
      </c>
      <c r="G82" s="104">
        <v>10</v>
      </c>
      <c r="H82">
        <v>30</v>
      </c>
      <c r="I82" s="104">
        <v>300</v>
      </c>
      <c r="J82" t="s">
        <v>489</v>
      </c>
      <c r="K82" s="107" t="b">
        <f t="shared" si="2"/>
        <v>0</v>
      </c>
      <c r="L82" s="108" t="b">
        <f t="shared" si="3"/>
        <v>1</v>
      </c>
    </row>
    <row r="83" spans="1:12">
      <c r="A83" t="s">
        <v>460</v>
      </c>
      <c r="B83" s="110">
        <v>35439</v>
      </c>
      <c r="C83" t="s">
        <v>461</v>
      </c>
      <c r="D83" t="s">
        <v>474</v>
      </c>
      <c r="E83" t="s">
        <v>468</v>
      </c>
      <c r="F83" t="s">
        <v>469</v>
      </c>
      <c r="G83" s="104">
        <v>23.25</v>
      </c>
      <c r="H83">
        <v>12</v>
      </c>
      <c r="I83" s="104">
        <v>279</v>
      </c>
      <c r="J83" t="s">
        <v>489</v>
      </c>
      <c r="K83" s="107" t="b">
        <f t="shared" si="2"/>
        <v>0</v>
      </c>
      <c r="L83" s="108" t="b">
        <f t="shared" si="3"/>
        <v>1</v>
      </c>
    </row>
    <row r="84" spans="1:12">
      <c r="A84" t="s">
        <v>460</v>
      </c>
      <c r="B84" s="110">
        <v>35439</v>
      </c>
      <c r="C84" t="s">
        <v>461</v>
      </c>
      <c r="D84" t="s">
        <v>474</v>
      </c>
      <c r="E84" t="s">
        <v>471</v>
      </c>
      <c r="F84" t="s">
        <v>485</v>
      </c>
      <c r="G84" s="104">
        <v>10</v>
      </c>
      <c r="H84">
        <v>12</v>
      </c>
      <c r="I84" s="104">
        <v>120</v>
      </c>
      <c r="J84" t="s">
        <v>489</v>
      </c>
      <c r="K84" s="107" t="b">
        <f t="shared" si="2"/>
        <v>0</v>
      </c>
      <c r="L84" s="108" t="b">
        <f t="shared" si="3"/>
        <v>0</v>
      </c>
    </row>
    <row r="85" spans="1:12">
      <c r="A85" t="s">
        <v>470</v>
      </c>
      <c r="B85" s="110">
        <v>35444</v>
      </c>
      <c r="C85" t="s">
        <v>466</v>
      </c>
      <c r="D85" t="s">
        <v>500</v>
      </c>
      <c r="E85" t="s">
        <v>478</v>
      </c>
      <c r="F85" t="s">
        <v>520</v>
      </c>
      <c r="G85" s="104">
        <v>2.5</v>
      </c>
      <c r="H85">
        <v>50</v>
      </c>
      <c r="I85" s="104">
        <v>125</v>
      </c>
      <c r="J85" t="s">
        <v>465</v>
      </c>
      <c r="K85" s="107" t="b">
        <f t="shared" si="2"/>
        <v>0</v>
      </c>
      <c r="L85" s="108" t="b">
        <f t="shared" si="3"/>
        <v>1</v>
      </c>
    </row>
    <row r="86" spans="1:12">
      <c r="A86" t="s">
        <v>476</v>
      </c>
      <c r="B86" s="110">
        <v>35444</v>
      </c>
      <c r="C86" t="s">
        <v>466</v>
      </c>
      <c r="D86" t="s">
        <v>500</v>
      </c>
      <c r="E86" t="s">
        <v>471</v>
      </c>
      <c r="F86" t="s">
        <v>490</v>
      </c>
      <c r="G86" s="104">
        <v>9.1999999999999993</v>
      </c>
      <c r="H86">
        <v>18</v>
      </c>
      <c r="I86" s="104">
        <v>165.6</v>
      </c>
      <c r="J86" t="s">
        <v>465</v>
      </c>
      <c r="K86" s="107" t="b">
        <f t="shared" si="2"/>
        <v>0</v>
      </c>
      <c r="L86" s="108" t="b">
        <f t="shared" si="3"/>
        <v>0</v>
      </c>
    </row>
    <row r="87" spans="1:12">
      <c r="A87" t="s">
        <v>473</v>
      </c>
      <c r="B87" s="110">
        <v>35451</v>
      </c>
      <c r="C87" t="s">
        <v>466</v>
      </c>
      <c r="D87" t="s">
        <v>480</v>
      </c>
      <c r="E87" t="s">
        <v>468</v>
      </c>
      <c r="F87" t="s">
        <v>469</v>
      </c>
      <c r="G87" s="104">
        <v>15</v>
      </c>
      <c r="H87">
        <v>8</v>
      </c>
      <c r="I87" s="104">
        <v>120</v>
      </c>
      <c r="J87" t="s">
        <v>489</v>
      </c>
      <c r="K87" s="107" t="b">
        <f t="shared" si="2"/>
        <v>0</v>
      </c>
      <c r="L87" s="108" t="b">
        <f t="shared" si="3"/>
        <v>1</v>
      </c>
    </row>
    <row r="88" spans="1:12">
      <c r="A88" t="s">
        <v>470</v>
      </c>
      <c r="B88" s="110">
        <v>35451</v>
      </c>
      <c r="C88" t="s">
        <v>466</v>
      </c>
      <c r="D88" t="s">
        <v>480</v>
      </c>
      <c r="E88" t="s">
        <v>463</v>
      </c>
      <c r="F88" t="s">
        <v>499</v>
      </c>
      <c r="G88" s="104">
        <v>15</v>
      </c>
      <c r="H88">
        <v>20</v>
      </c>
      <c r="I88" s="104">
        <v>300</v>
      </c>
      <c r="J88" t="s">
        <v>489</v>
      </c>
      <c r="K88" s="107" t="b">
        <f t="shared" si="2"/>
        <v>0</v>
      </c>
      <c r="L88" s="108" t="b">
        <f t="shared" si="3"/>
        <v>0</v>
      </c>
    </row>
    <row r="89" spans="1:12">
      <c r="A89" t="s">
        <v>476</v>
      </c>
      <c r="B89" s="110">
        <v>35451</v>
      </c>
      <c r="C89" t="s">
        <v>466</v>
      </c>
      <c r="D89" t="s">
        <v>480</v>
      </c>
      <c r="E89" t="s">
        <v>471</v>
      </c>
      <c r="F89" t="s">
        <v>472</v>
      </c>
      <c r="G89" s="104">
        <v>6</v>
      </c>
      <c r="H89">
        <v>2</v>
      </c>
      <c r="I89" s="104">
        <v>12</v>
      </c>
      <c r="J89" t="s">
        <v>489</v>
      </c>
      <c r="K89" s="107" t="b">
        <f t="shared" si="2"/>
        <v>0</v>
      </c>
      <c r="L89" s="108" t="b">
        <f t="shared" si="3"/>
        <v>0</v>
      </c>
    </row>
    <row r="90" spans="1:12">
      <c r="A90" t="s">
        <v>460</v>
      </c>
      <c r="B90" s="110">
        <v>35451</v>
      </c>
      <c r="C90" t="s">
        <v>466</v>
      </c>
      <c r="D90" t="s">
        <v>467</v>
      </c>
      <c r="E90" t="s">
        <v>481</v>
      </c>
      <c r="F90" t="s">
        <v>482</v>
      </c>
      <c r="G90" s="104">
        <v>32.799999999999997</v>
      </c>
      <c r="H90">
        <v>15</v>
      </c>
      <c r="I90" s="104">
        <v>492</v>
      </c>
      <c r="J90" t="s">
        <v>489</v>
      </c>
      <c r="K90" s="107" t="b">
        <f t="shared" si="2"/>
        <v>0</v>
      </c>
      <c r="L90" s="108" t="b">
        <f t="shared" si="3"/>
        <v>0</v>
      </c>
    </row>
    <row r="91" spans="1:12">
      <c r="A91" t="s">
        <v>470</v>
      </c>
      <c r="B91" s="110">
        <v>35451</v>
      </c>
      <c r="C91" t="s">
        <v>466</v>
      </c>
      <c r="D91" t="s">
        <v>467</v>
      </c>
      <c r="E91" t="s">
        <v>463</v>
      </c>
      <c r="F91" t="s">
        <v>483</v>
      </c>
      <c r="G91" s="104">
        <v>13</v>
      </c>
      <c r="H91">
        <v>10</v>
      </c>
      <c r="I91" s="104">
        <v>130</v>
      </c>
      <c r="J91" t="s">
        <v>489</v>
      </c>
      <c r="K91" s="107" t="b">
        <f t="shared" si="2"/>
        <v>0</v>
      </c>
      <c r="L91" s="108" t="b">
        <f t="shared" si="3"/>
        <v>0</v>
      </c>
    </row>
    <row r="92" spans="1:12">
      <c r="A92" t="s">
        <v>470</v>
      </c>
      <c r="B92" s="110">
        <v>35451</v>
      </c>
      <c r="C92" t="s">
        <v>466</v>
      </c>
      <c r="D92" t="s">
        <v>467</v>
      </c>
      <c r="E92" t="s">
        <v>471</v>
      </c>
      <c r="F92" t="s">
        <v>521</v>
      </c>
      <c r="G92" s="104">
        <v>31.23</v>
      </c>
      <c r="H92">
        <v>30</v>
      </c>
      <c r="I92" s="104">
        <v>936.9</v>
      </c>
      <c r="J92" t="s">
        <v>489</v>
      </c>
      <c r="K92" s="107" t="b">
        <f t="shared" si="2"/>
        <v>0</v>
      </c>
      <c r="L92" s="108" t="b">
        <f t="shared" si="3"/>
        <v>1</v>
      </c>
    </row>
    <row r="93" spans="1:12">
      <c r="A93" t="s">
        <v>460</v>
      </c>
      <c r="B93" s="110">
        <v>35451</v>
      </c>
      <c r="C93" t="s">
        <v>466</v>
      </c>
      <c r="D93" t="s">
        <v>467</v>
      </c>
      <c r="E93" t="s">
        <v>471</v>
      </c>
      <c r="F93" t="s">
        <v>490</v>
      </c>
      <c r="G93" s="104">
        <v>9.1999999999999993</v>
      </c>
      <c r="H93">
        <v>4</v>
      </c>
      <c r="I93" s="104">
        <v>36.799999999999997</v>
      </c>
      <c r="J93" t="s">
        <v>489</v>
      </c>
      <c r="K93" s="107" t="b">
        <f t="shared" si="2"/>
        <v>0</v>
      </c>
      <c r="L93" s="108" t="b">
        <f t="shared" si="3"/>
        <v>0</v>
      </c>
    </row>
    <row r="94" spans="1:12">
      <c r="A94" t="s">
        <v>470</v>
      </c>
      <c r="B94" s="110">
        <v>35453</v>
      </c>
      <c r="C94" t="s">
        <v>466</v>
      </c>
      <c r="D94" t="s">
        <v>522</v>
      </c>
      <c r="E94" t="s">
        <v>478</v>
      </c>
      <c r="F94" t="s">
        <v>523</v>
      </c>
      <c r="G94" s="104">
        <v>55</v>
      </c>
      <c r="H94">
        <v>20</v>
      </c>
      <c r="I94" s="104">
        <v>1100</v>
      </c>
      <c r="J94" t="s">
        <v>465</v>
      </c>
      <c r="K94" s="107" t="b">
        <f t="shared" si="2"/>
        <v>0</v>
      </c>
      <c r="L94" s="108" t="b">
        <f t="shared" si="3"/>
        <v>1</v>
      </c>
    </row>
    <row r="95" spans="1:12">
      <c r="A95" t="s">
        <v>460</v>
      </c>
      <c r="B95" s="110">
        <v>35453</v>
      </c>
      <c r="C95" t="s">
        <v>466</v>
      </c>
      <c r="D95" t="s">
        <v>522</v>
      </c>
      <c r="E95" t="s">
        <v>478</v>
      </c>
      <c r="F95" t="s">
        <v>479</v>
      </c>
      <c r="G95" s="104">
        <v>12.5</v>
      </c>
      <c r="H95">
        <v>14</v>
      </c>
      <c r="I95" s="104">
        <v>175</v>
      </c>
      <c r="J95" t="s">
        <v>465</v>
      </c>
      <c r="K95" s="107" t="b">
        <f t="shared" si="2"/>
        <v>0</v>
      </c>
      <c r="L95" s="108" t="b">
        <f t="shared" si="3"/>
        <v>1</v>
      </c>
    </row>
    <row r="96" spans="1:12">
      <c r="A96" t="s">
        <v>470</v>
      </c>
      <c r="B96" s="110">
        <v>35457</v>
      </c>
      <c r="C96" t="s">
        <v>486</v>
      </c>
      <c r="D96" t="s">
        <v>516</v>
      </c>
      <c r="E96" t="s">
        <v>471</v>
      </c>
      <c r="F96" t="s">
        <v>472</v>
      </c>
      <c r="G96" s="104">
        <v>33.25</v>
      </c>
      <c r="H96">
        <v>7</v>
      </c>
      <c r="I96" s="104">
        <v>232.75</v>
      </c>
      <c r="J96" t="s">
        <v>489</v>
      </c>
      <c r="K96" s="107" t="b">
        <f t="shared" si="2"/>
        <v>0</v>
      </c>
      <c r="L96" s="108" t="b">
        <f t="shared" si="3"/>
        <v>0</v>
      </c>
    </row>
    <row r="97" spans="1:12">
      <c r="A97" t="s">
        <v>470</v>
      </c>
      <c r="B97" s="110">
        <v>35457</v>
      </c>
      <c r="C97" t="s">
        <v>486</v>
      </c>
      <c r="D97" t="s">
        <v>516</v>
      </c>
      <c r="E97" t="s">
        <v>478</v>
      </c>
      <c r="F97" t="s">
        <v>491</v>
      </c>
      <c r="G97" s="104">
        <v>38</v>
      </c>
      <c r="H97">
        <v>5</v>
      </c>
      <c r="I97" s="104">
        <v>190</v>
      </c>
      <c r="J97" t="s">
        <v>489</v>
      </c>
      <c r="K97" s="107" t="b">
        <f t="shared" si="2"/>
        <v>0</v>
      </c>
      <c r="L97" s="108" t="b">
        <f t="shared" si="3"/>
        <v>1</v>
      </c>
    </row>
    <row r="98" spans="1:12">
      <c r="A98" t="s">
        <v>473</v>
      </c>
      <c r="B98" s="110">
        <v>35465</v>
      </c>
      <c r="C98" t="s">
        <v>495</v>
      </c>
      <c r="D98" t="s">
        <v>496</v>
      </c>
      <c r="E98" t="s">
        <v>468</v>
      </c>
      <c r="F98" t="s">
        <v>524</v>
      </c>
      <c r="G98" s="104">
        <v>19</v>
      </c>
      <c r="H98">
        <v>10</v>
      </c>
      <c r="I98" s="104">
        <v>190</v>
      </c>
      <c r="J98" t="s">
        <v>465</v>
      </c>
      <c r="K98" s="107" t="b">
        <f t="shared" si="2"/>
        <v>0</v>
      </c>
      <c r="L98" s="108" t="b">
        <f t="shared" si="3"/>
        <v>1</v>
      </c>
    </row>
    <row r="99" spans="1:12">
      <c r="A99" t="s">
        <v>473</v>
      </c>
      <c r="B99" s="110">
        <v>35465</v>
      </c>
      <c r="C99" t="s">
        <v>495</v>
      </c>
      <c r="D99" t="s">
        <v>496</v>
      </c>
      <c r="E99" t="s">
        <v>478</v>
      </c>
      <c r="F99" t="s">
        <v>491</v>
      </c>
      <c r="G99" s="104">
        <v>21</v>
      </c>
      <c r="H99">
        <v>12</v>
      </c>
      <c r="I99" s="104">
        <v>252</v>
      </c>
      <c r="J99" t="s">
        <v>465</v>
      </c>
      <c r="K99" s="107" t="b">
        <f t="shared" si="2"/>
        <v>0</v>
      </c>
      <c r="L99" s="108" t="b">
        <f t="shared" si="3"/>
        <v>1</v>
      </c>
    </row>
    <row r="100" spans="1:12">
      <c r="A100" t="s">
        <v>473</v>
      </c>
      <c r="B100" s="110">
        <v>35465</v>
      </c>
      <c r="C100" t="s">
        <v>495</v>
      </c>
      <c r="D100" t="s">
        <v>496</v>
      </c>
      <c r="E100" t="s">
        <v>478</v>
      </c>
      <c r="F100" t="s">
        <v>518</v>
      </c>
      <c r="G100" s="104">
        <v>34.799999999999997</v>
      </c>
      <c r="H100">
        <v>10</v>
      </c>
      <c r="I100" s="104">
        <v>348</v>
      </c>
      <c r="J100" t="s">
        <v>465</v>
      </c>
      <c r="K100" s="107" t="b">
        <f t="shared" si="2"/>
        <v>0</v>
      </c>
      <c r="L100" s="108" t="b">
        <f t="shared" si="3"/>
        <v>1</v>
      </c>
    </row>
    <row r="101" spans="1:12">
      <c r="A101" t="s">
        <v>460</v>
      </c>
      <c r="B101" s="110">
        <v>35475</v>
      </c>
      <c r="C101" t="s">
        <v>466</v>
      </c>
      <c r="D101" t="s">
        <v>467</v>
      </c>
      <c r="E101" t="s">
        <v>463</v>
      </c>
      <c r="F101" t="s">
        <v>464</v>
      </c>
      <c r="G101" s="104">
        <v>21.05</v>
      </c>
      <c r="H101">
        <v>35</v>
      </c>
      <c r="I101" s="104">
        <v>736.75</v>
      </c>
      <c r="J101" t="s">
        <v>465</v>
      </c>
      <c r="K101" s="107" t="b">
        <f t="shared" si="2"/>
        <v>0</v>
      </c>
      <c r="L101" s="108" t="b">
        <f t="shared" si="3"/>
        <v>1</v>
      </c>
    </row>
    <row r="102" spans="1:12">
      <c r="A102" t="s">
        <v>460</v>
      </c>
      <c r="B102" s="110">
        <v>35475</v>
      </c>
      <c r="C102" t="s">
        <v>466</v>
      </c>
      <c r="D102" t="s">
        <v>467</v>
      </c>
      <c r="E102" t="s">
        <v>478</v>
      </c>
      <c r="F102" t="s">
        <v>515</v>
      </c>
      <c r="G102" s="104">
        <v>21.5</v>
      </c>
      <c r="H102">
        <v>2</v>
      </c>
      <c r="I102" s="104">
        <v>43</v>
      </c>
      <c r="J102" t="s">
        <v>465</v>
      </c>
      <c r="K102" s="107" t="b">
        <f t="shared" si="2"/>
        <v>0</v>
      </c>
      <c r="L102" s="108" t="b">
        <f t="shared" si="3"/>
        <v>1</v>
      </c>
    </row>
    <row r="103" spans="1:12">
      <c r="A103" t="s">
        <v>476</v>
      </c>
      <c r="B103" s="110">
        <v>35475</v>
      </c>
      <c r="C103" t="s">
        <v>466</v>
      </c>
      <c r="D103" t="s">
        <v>467</v>
      </c>
      <c r="E103" t="s">
        <v>471</v>
      </c>
      <c r="F103" t="s">
        <v>490</v>
      </c>
      <c r="G103" s="104">
        <v>9.1999999999999993</v>
      </c>
      <c r="H103">
        <v>40</v>
      </c>
      <c r="I103" s="104">
        <v>368</v>
      </c>
      <c r="J103" t="s">
        <v>465</v>
      </c>
      <c r="K103" s="107" t="b">
        <f t="shared" si="2"/>
        <v>0</v>
      </c>
      <c r="L103" s="108" t="b">
        <f t="shared" si="3"/>
        <v>1</v>
      </c>
    </row>
    <row r="104" spans="1:12">
      <c r="A104" t="s">
        <v>470</v>
      </c>
      <c r="B104" s="110">
        <v>35478</v>
      </c>
      <c r="C104" t="s">
        <v>461</v>
      </c>
      <c r="D104" t="s">
        <v>474</v>
      </c>
      <c r="E104" t="s">
        <v>481</v>
      </c>
      <c r="F104" t="s">
        <v>492</v>
      </c>
      <c r="G104" s="104">
        <v>18.399999999999999</v>
      </c>
      <c r="H104">
        <v>20</v>
      </c>
      <c r="I104" s="104">
        <v>368</v>
      </c>
      <c r="J104" t="s">
        <v>465</v>
      </c>
      <c r="K104" s="107" t="b">
        <f t="shared" si="2"/>
        <v>0</v>
      </c>
      <c r="L104" s="108" t="b">
        <f t="shared" si="3"/>
        <v>0</v>
      </c>
    </row>
    <row r="105" spans="1:12">
      <c r="A105" t="s">
        <v>470</v>
      </c>
      <c r="B105" s="110">
        <v>35482</v>
      </c>
      <c r="C105" t="s">
        <v>495</v>
      </c>
      <c r="D105" t="s">
        <v>512</v>
      </c>
      <c r="E105" t="s">
        <v>468</v>
      </c>
      <c r="F105" t="s">
        <v>469</v>
      </c>
      <c r="G105" s="104">
        <v>15</v>
      </c>
      <c r="H105">
        <v>25</v>
      </c>
      <c r="I105" s="104">
        <v>375</v>
      </c>
      <c r="J105" t="s">
        <v>465</v>
      </c>
      <c r="K105" s="107" t="b">
        <f t="shared" si="2"/>
        <v>0</v>
      </c>
      <c r="L105" s="108" t="b">
        <f t="shared" si="3"/>
        <v>1</v>
      </c>
    </row>
    <row r="106" spans="1:12">
      <c r="A106" t="s">
        <v>473</v>
      </c>
      <c r="B106" s="110">
        <v>35482</v>
      </c>
      <c r="C106" t="s">
        <v>495</v>
      </c>
      <c r="D106" t="s">
        <v>512</v>
      </c>
      <c r="E106" t="s">
        <v>471</v>
      </c>
      <c r="F106" t="s">
        <v>525</v>
      </c>
      <c r="G106" s="104">
        <v>12.75</v>
      </c>
      <c r="H106">
        <v>15</v>
      </c>
      <c r="I106" s="104">
        <v>191.25</v>
      </c>
      <c r="J106" t="s">
        <v>465</v>
      </c>
      <c r="K106" s="107" t="b">
        <f t="shared" si="2"/>
        <v>0</v>
      </c>
      <c r="L106" s="108" t="b">
        <f t="shared" si="3"/>
        <v>0</v>
      </c>
    </row>
    <row r="107" spans="1:12">
      <c r="A107" t="s">
        <v>476</v>
      </c>
      <c r="B107" s="110">
        <v>35492</v>
      </c>
      <c r="C107" t="s">
        <v>495</v>
      </c>
      <c r="D107" t="s">
        <v>496</v>
      </c>
      <c r="E107" t="s">
        <v>468</v>
      </c>
      <c r="F107" t="s">
        <v>469</v>
      </c>
      <c r="G107" s="104">
        <v>9</v>
      </c>
      <c r="H107">
        <v>21</v>
      </c>
      <c r="I107" s="104">
        <v>189</v>
      </c>
      <c r="J107" t="s">
        <v>489</v>
      </c>
      <c r="K107" s="107" t="b">
        <f t="shared" si="2"/>
        <v>0</v>
      </c>
      <c r="L107" s="108" t="b">
        <f t="shared" si="3"/>
        <v>1</v>
      </c>
    </row>
    <row r="108" spans="1:12">
      <c r="A108" t="s">
        <v>470</v>
      </c>
      <c r="B108" s="110">
        <v>35492</v>
      </c>
      <c r="C108" t="s">
        <v>495</v>
      </c>
      <c r="D108" t="s">
        <v>496</v>
      </c>
      <c r="E108" t="s">
        <v>463</v>
      </c>
      <c r="F108" t="s">
        <v>499</v>
      </c>
      <c r="G108" s="104">
        <v>6</v>
      </c>
      <c r="H108">
        <v>1</v>
      </c>
      <c r="I108" s="104">
        <v>6</v>
      </c>
      <c r="J108" t="s">
        <v>489</v>
      </c>
      <c r="K108" s="107" t="b">
        <f t="shared" si="2"/>
        <v>0</v>
      </c>
      <c r="L108" s="108" t="b">
        <f t="shared" si="3"/>
        <v>0</v>
      </c>
    </row>
    <row r="109" spans="1:12">
      <c r="A109" t="s">
        <v>476</v>
      </c>
      <c r="B109" s="110">
        <v>35495</v>
      </c>
      <c r="C109" t="s">
        <v>466</v>
      </c>
      <c r="D109" t="s">
        <v>500</v>
      </c>
      <c r="E109" t="s">
        <v>478</v>
      </c>
      <c r="F109" t="s">
        <v>491</v>
      </c>
      <c r="G109" s="104">
        <v>21</v>
      </c>
      <c r="H109">
        <v>10</v>
      </c>
      <c r="I109" s="104">
        <v>210</v>
      </c>
      <c r="J109" t="s">
        <v>489</v>
      </c>
      <c r="K109" s="107" t="b">
        <f t="shared" si="2"/>
        <v>0</v>
      </c>
      <c r="L109" s="108" t="b">
        <f t="shared" si="3"/>
        <v>1</v>
      </c>
    </row>
    <row r="110" spans="1:12">
      <c r="A110" t="s">
        <v>460</v>
      </c>
      <c r="B110" s="110">
        <v>35495</v>
      </c>
      <c r="C110" t="s">
        <v>466</v>
      </c>
      <c r="D110" t="s">
        <v>500</v>
      </c>
      <c r="E110" t="s">
        <v>463</v>
      </c>
      <c r="F110" t="s">
        <v>499</v>
      </c>
      <c r="G110" s="104">
        <v>12</v>
      </c>
      <c r="H110">
        <v>5</v>
      </c>
      <c r="I110" s="104">
        <v>60</v>
      </c>
      <c r="J110" t="s">
        <v>489</v>
      </c>
      <c r="K110" s="107" t="b">
        <f t="shared" si="2"/>
        <v>0</v>
      </c>
      <c r="L110" s="108" t="b">
        <f t="shared" si="3"/>
        <v>0</v>
      </c>
    </row>
    <row r="111" spans="1:12">
      <c r="A111" t="s">
        <v>476</v>
      </c>
      <c r="B111" s="110">
        <v>35500</v>
      </c>
      <c r="C111" t="s">
        <v>495</v>
      </c>
      <c r="D111" t="s">
        <v>496</v>
      </c>
      <c r="E111" t="s">
        <v>471</v>
      </c>
      <c r="F111" t="s">
        <v>472</v>
      </c>
      <c r="G111" s="104">
        <v>30</v>
      </c>
      <c r="H111">
        <v>30</v>
      </c>
      <c r="I111" s="104">
        <v>900</v>
      </c>
      <c r="J111" t="s">
        <v>465</v>
      </c>
      <c r="K111" s="107" t="b">
        <f t="shared" si="2"/>
        <v>0</v>
      </c>
      <c r="L111" s="108" t="b">
        <f t="shared" si="3"/>
        <v>1</v>
      </c>
    </row>
    <row r="112" spans="1:12">
      <c r="A112" t="s">
        <v>470</v>
      </c>
      <c r="B112" s="110">
        <v>35500</v>
      </c>
      <c r="C112" t="s">
        <v>495</v>
      </c>
      <c r="D112" t="s">
        <v>496</v>
      </c>
      <c r="E112" t="s">
        <v>481</v>
      </c>
      <c r="F112" t="s">
        <v>492</v>
      </c>
      <c r="G112" s="104">
        <v>38</v>
      </c>
      <c r="H112">
        <v>20</v>
      </c>
      <c r="I112" s="104">
        <v>760</v>
      </c>
      <c r="J112" t="s">
        <v>465</v>
      </c>
      <c r="K112" s="107" t="b">
        <f t="shared" si="2"/>
        <v>0</v>
      </c>
      <c r="L112" s="108" t="b">
        <f t="shared" si="3"/>
        <v>0</v>
      </c>
    </row>
    <row r="113" spans="1:12">
      <c r="A113" t="s">
        <v>470</v>
      </c>
      <c r="B113" s="110">
        <v>35501</v>
      </c>
      <c r="C113" t="s">
        <v>495</v>
      </c>
      <c r="D113" t="s">
        <v>496</v>
      </c>
      <c r="E113" t="s">
        <v>468</v>
      </c>
      <c r="F113" t="s">
        <v>488</v>
      </c>
      <c r="G113" s="104">
        <v>4.5</v>
      </c>
      <c r="H113">
        <v>80</v>
      </c>
      <c r="I113" s="104">
        <v>360</v>
      </c>
      <c r="J113" t="s">
        <v>489</v>
      </c>
      <c r="K113" s="107" t="b">
        <f t="shared" si="2"/>
        <v>0</v>
      </c>
      <c r="L113" s="108" t="b">
        <f t="shared" si="3"/>
        <v>1</v>
      </c>
    </row>
    <row r="114" spans="1:12">
      <c r="A114" t="s">
        <v>460</v>
      </c>
      <c r="B114" s="110">
        <v>35501</v>
      </c>
      <c r="C114" t="s">
        <v>495</v>
      </c>
      <c r="D114" t="s">
        <v>496</v>
      </c>
      <c r="E114" t="s">
        <v>463</v>
      </c>
      <c r="F114" t="s">
        <v>499</v>
      </c>
      <c r="G114" s="104">
        <v>53</v>
      </c>
      <c r="H114">
        <v>18</v>
      </c>
      <c r="I114" s="104">
        <v>954</v>
      </c>
      <c r="J114" t="s">
        <v>489</v>
      </c>
      <c r="K114" s="107" t="b">
        <f t="shared" si="2"/>
        <v>0</v>
      </c>
      <c r="L114" s="108" t="b">
        <f t="shared" si="3"/>
        <v>0</v>
      </c>
    </row>
    <row r="115" spans="1:12">
      <c r="A115" t="s">
        <v>460</v>
      </c>
      <c r="B115" s="110">
        <v>35502</v>
      </c>
      <c r="C115" t="s">
        <v>495</v>
      </c>
      <c r="D115" t="s">
        <v>507</v>
      </c>
      <c r="E115" t="s">
        <v>478</v>
      </c>
      <c r="F115" t="s">
        <v>520</v>
      </c>
      <c r="G115" s="104">
        <v>2.5</v>
      </c>
      <c r="H115">
        <v>12</v>
      </c>
      <c r="I115" s="104">
        <v>30</v>
      </c>
      <c r="J115" t="s">
        <v>465</v>
      </c>
      <c r="K115" s="107" t="b">
        <f t="shared" si="2"/>
        <v>0</v>
      </c>
      <c r="L115" s="108" t="b">
        <f t="shared" si="3"/>
        <v>1</v>
      </c>
    </row>
    <row r="116" spans="1:12">
      <c r="A116" t="s">
        <v>460</v>
      </c>
      <c r="B116" s="110">
        <v>35502</v>
      </c>
      <c r="C116" t="s">
        <v>495</v>
      </c>
      <c r="D116" t="s">
        <v>507</v>
      </c>
      <c r="E116" t="s">
        <v>478</v>
      </c>
      <c r="F116" t="s">
        <v>515</v>
      </c>
      <c r="G116" s="104">
        <v>21.5</v>
      </c>
      <c r="H116">
        <v>12</v>
      </c>
      <c r="I116" s="104">
        <v>258</v>
      </c>
      <c r="J116" t="s">
        <v>465</v>
      </c>
      <c r="K116" s="107" t="b">
        <f t="shared" si="2"/>
        <v>0</v>
      </c>
      <c r="L116" s="108" t="b">
        <f t="shared" si="3"/>
        <v>1</v>
      </c>
    </row>
    <row r="117" spans="1:12">
      <c r="A117" t="s">
        <v>473</v>
      </c>
      <c r="B117" s="110">
        <v>35509</v>
      </c>
      <c r="C117" t="s">
        <v>466</v>
      </c>
      <c r="D117" t="s">
        <v>467</v>
      </c>
      <c r="E117" t="s">
        <v>478</v>
      </c>
      <c r="F117" t="s">
        <v>513</v>
      </c>
      <c r="G117" s="104">
        <v>34</v>
      </c>
      <c r="H117">
        <v>40</v>
      </c>
      <c r="I117" s="104">
        <v>1360</v>
      </c>
      <c r="J117" t="s">
        <v>465</v>
      </c>
      <c r="K117" s="107" t="b">
        <f t="shared" si="2"/>
        <v>0</v>
      </c>
      <c r="L117" s="108" t="b">
        <f t="shared" si="3"/>
        <v>1</v>
      </c>
    </row>
    <row r="118" spans="1:12">
      <c r="A118" t="s">
        <v>476</v>
      </c>
      <c r="B118" s="110">
        <v>35509</v>
      </c>
      <c r="C118" t="s">
        <v>466</v>
      </c>
      <c r="D118" t="s">
        <v>467</v>
      </c>
      <c r="E118" t="s">
        <v>471</v>
      </c>
      <c r="F118" t="s">
        <v>475</v>
      </c>
      <c r="G118" s="104">
        <v>20</v>
      </c>
      <c r="H118">
        <v>24</v>
      </c>
      <c r="I118" s="104">
        <v>480</v>
      </c>
      <c r="J118" t="s">
        <v>465</v>
      </c>
      <c r="K118" s="107" t="b">
        <f t="shared" si="2"/>
        <v>0</v>
      </c>
      <c r="L118" s="108" t="b">
        <f t="shared" si="3"/>
        <v>1</v>
      </c>
    </row>
    <row r="119" spans="1:12">
      <c r="A119" t="s">
        <v>470</v>
      </c>
      <c r="B119" s="110">
        <v>35513</v>
      </c>
      <c r="C119" t="s">
        <v>495</v>
      </c>
      <c r="D119" t="s">
        <v>496</v>
      </c>
      <c r="E119" t="s">
        <v>481</v>
      </c>
      <c r="F119" t="s">
        <v>492</v>
      </c>
      <c r="G119" s="104">
        <v>53</v>
      </c>
      <c r="H119">
        <v>3</v>
      </c>
      <c r="I119" s="104">
        <v>159</v>
      </c>
      <c r="J119" t="s">
        <v>465</v>
      </c>
      <c r="K119" s="107" t="b">
        <f t="shared" si="2"/>
        <v>0</v>
      </c>
      <c r="L119" s="108" t="b">
        <f t="shared" si="3"/>
        <v>0</v>
      </c>
    </row>
    <row r="120" spans="1:12">
      <c r="A120" t="s">
        <v>473</v>
      </c>
      <c r="B120" s="110">
        <v>35513</v>
      </c>
      <c r="C120" t="s">
        <v>495</v>
      </c>
      <c r="D120" t="s">
        <v>496</v>
      </c>
      <c r="E120" t="s">
        <v>468</v>
      </c>
      <c r="F120" t="s">
        <v>469</v>
      </c>
      <c r="G120" s="104">
        <v>18.399999999999999</v>
      </c>
      <c r="H120">
        <v>10</v>
      </c>
      <c r="I120" s="104">
        <v>184</v>
      </c>
      <c r="J120" t="s">
        <v>465</v>
      </c>
      <c r="K120" s="107" t="b">
        <f t="shared" si="2"/>
        <v>0</v>
      </c>
      <c r="L120" s="108" t="b">
        <f t="shared" si="3"/>
        <v>1</v>
      </c>
    </row>
    <row r="121" spans="1:12">
      <c r="A121" t="s">
        <v>473</v>
      </c>
      <c r="B121" s="110">
        <v>35513</v>
      </c>
      <c r="C121" t="s">
        <v>495</v>
      </c>
      <c r="D121" t="s">
        <v>496</v>
      </c>
      <c r="E121" t="s">
        <v>471</v>
      </c>
      <c r="F121" t="s">
        <v>485</v>
      </c>
      <c r="G121" s="104">
        <v>10</v>
      </c>
      <c r="H121">
        <v>14</v>
      </c>
      <c r="I121" s="104">
        <v>140</v>
      </c>
      <c r="J121" t="s">
        <v>465</v>
      </c>
      <c r="K121" s="107" t="b">
        <f t="shared" si="2"/>
        <v>0</v>
      </c>
      <c r="L121" s="108" t="b">
        <f t="shared" si="3"/>
        <v>0</v>
      </c>
    </row>
    <row r="122" spans="1:12">
      <c r="A122" t="s">
        <v>473</v>
      </c>
      <c r="B122" s="110">
        <v>35515</v>
      </c>
      <c r="C122" t="s">
        <v>466</v>
      </c>
      <c r="D122" t="s">
        <v>500</v>
      </c>
      <c r="E122" t="s">
        <v>481</v>
      </c>
      <c r="F122" t="s">
        <v>506</v>
      </c>
      <c r="G122" s="104">
        <v>7.45</v>
      </c>
      <c r="H122">
        <v>24</v>
      </c>
      <c r="I122" s="104">
        <v>178.8</v>
      </c>
      <c r="J122" t="s">
        <v>465</v>
      </c>
      <c r="K122" s="107" t="b">
        <f t="shared" si="2"/>
        <v>0</v>
      </c>
      <c r="L122" s="108" t="b">
        <f t="shared" si="3"/>
        <v>1</v>
      </c>
    </row>
    <row r="123" spans="1:12">
      <c r="A123" t="s">
        <v>460</v>
      </c>
      <c r="B123" s="110">
        <v>35515</v>
      </c>
      <c r="C123" t="s">
        <v>466</v>
      </c>
      <c r="D123" t="s">
        <v>500</v>
      </c>
      <c r="E123" t="s">
        <v>471</v>
      </c>
      <c r="F123" t="s">
        <v>490</v>
      </c>
      <c r="G123" s="104">
        <v>9.1999999999999993</v>
      </c>
      <c r="H123">
        <v>5</v>
      </c>
      <c r="I123" s="104">
        <v>46</v>
      </c>
      <c r="J123" t="s">
        <v>465</v>
      </c>
      <c r="K123" s="107" t="b">
        <f t="shared" si="2"/>
        <v>0</v>
      </c>
      <c r="L123" s="108" t="b">
        <f t="shared" si="3"/>
        <v>0</v>
      </c>
    </row>
    <row r="124" spans="1:12">
      <c r="A124" t="s">
        <v>460</v>
      </c>
      <c r="B124" s="110">
        <v>35522</v>
      </c>
      <c r="C124" t="s">
        <v>466</v>
      </c>
      <c r="D124" t="s">
        <v>500</v>
      </c>
      <c r="E124" t="s">
        <v>468</v>
      </c>
      <c r="F124" t="s">
        <v>469</v>
      </c>
      <c r="G124" s="104">
        <v>38</v>
      </c>
      <c r="H124">
        <v>30</v>
      </c>
      <c r="I124" s="104">
        <v>1140</v>
      </c>
      <c r="J124" t="s">
        <v>465</v>
      </c>
      <c r="K124" s="107" t="b">
        <f t="shared" si="2"/>
        <v>0</v>
      </c>
      <c r="L124" s="108" t="b">
        <f t="shared" si="3"/>
        <v>1</v>
      </c>
    </row>
    <row r="125" spans="1:12">
      <c r="A125" t="s">
        <v>473</v>
      </c>
      <c r="B125" s="110">
        <v>35524</v>
      </c>
      <c r="C125" t="s">
        <v>466</v>
      </c>
      <c r="D125" t="s">
        <v>500</v>
      </c>
      <c r="E125" t="s">
        <v>478</v>
      </c>
      <c r="F125" t="s">
        <v>479</v>
      </c>
      <c r="G125" s="104">
        <v>12.5</v>
      </c>
      <c r="H125">
        <v>20</v>
      </c>
      <c r="I125" s="104">
        <v>250</v>
      </c>
      <c r="J125" t="s">
        <v>465</v>
      </c>
      <c r="K125" s="107" t="b">
        <f t="shared" si="2"/>
        <v>0</v>
      </c>
      <c r="L125" s="108" t="b">
        <f t="shared" si="3"/>
        <v>1</v>
      </c>
    </row>
    <row r="126" spans="1:12">
      <c r="A126" t="s">
        <v>476</v>
      </c>
      <c r="B126" s="110">
        <v>35541</v>
      </c>
      <c r="C126" t="s">
        <v>466</v>
      </c>
      <c r="D126" t="s">
        <v>500</v>
      </c>
      <c r="E126" t="s">
        <v>468</v>
      </c>
      <c r="F126" t="s">
        <v>488</v>
      </c>
      <c r="G126" s="104">
        <v>4.5</v>
      </c>
      <c r="H126">
        <v>10</v>
      </c>
      <c r="I126" s="104">
        <v>45</v>
      </c>
      <c r="J126" t="s">
        <v>465</v>
      </c>
      <c r="K126" s="107" t="b">
        <f t="shared" si="2"/>
        <v>0</v>
      </c>
      <c r="L126" s="108" t="b">
        <f t="shared" si="3"/>
        <v>1</v>
      </c>
    </row>
    <row r="127" spans="1:12">
      <c r="A127" t="s">
        <v>476</v>
      </c>
      <c r="B127" s="110">
        <v>35541</v>
      </c>
      <c r="C127" t="s">
        <v>466</v>
      </c>
      <c r="D127" t="s">
        <v>500</v>
      </c>
      <c r="E127" t="s">
        <v>478</v>
      </c>
      <c r="F127" t="s">
        <v>513</v>
      </c>
      <c r="G127" s="104">
        <v>34</v>
      </c>
      <c r="H127">
        <v>12</v>
      </c>
      <c r="I127" s="104">
        <v>408</v>
      </c>
      <c r="J127" t="s">
        <v>465</v>
      </c>
      <c r="K127" s="107" t="b">
        <f t="shared" si="2"/>
        <v>0</v>
      </c>
      <c r="L127" s="108" t="b">
        <f t="shared" si="3"/>
        <v>1</v>
      </c>
    </row>
    <row r="128" spans="1:12">
      <c r="A128" t="s">
        <v>470</v>
      </c>
      <c r="B128" s="110">
        <v>35541</v>
      </c>
      <c r="C128" t="s">
        <v>466</v>
      </c>
      <c r="D128" t="s">
        <v>500</v>
      </c>
      <c r="E128" t="s">
        <v>481</v>
      </c>
      <c r="F128" t="s">
        <v>492</v>
      </c>
      <c r="G128" s="104">
        <v>12</v>
      </c>
      <c r="H128">
        <v>9</v>
      </c>
      <c r="I128" s="104">
        <v>108</v>
      </c>
      <c r="J128" t="s">
        <v>465</v>
      </c>
      <c r="K128" s="107" t="b">
        <f t="shared" si="2"/>
        <v>0</v>
      </c>
      <c r="L128" s="108" t="b">
        <f t="shared" si="3"/>
        <v>0</v>
      </c>
    </row>
    <row r="129" spans="1:12">
      <c r="A129" t="s">
        <v>470</v>
      </c>
      <c r="B129" s="110">
        <v>35541</v>
      </c>
      <c r="C129" t="s">
        <v>466</v>
      </c>
      <c r="D129" t="s">
        <v>500</v>
      </c>
      <c r="E129" t="s">
        <v>471</v>
      </c>
      <c r="F129" t="s">
        <v>526</v>
      </c>
      <c r="G129" s="104">
        <v>9.5</v>
      </c>
      <c r="H129">
        <v>6</v>
      </c>
      <c r="I129" s="104">
        <v>57</v>
      </c>
      <c r="J129" t="s">
        <v>465</v>
      </c>
      <c r="K129" s="107" t="b">
        <f t="shared" si="2"/>
        <v>0</v>
      </c>
      <c r="L129" s="108" t="b">
        <f t="shared" si="3"/>
        <v>0</v>
      </c>
    </row>
    <row r="130" spans="1:12">
      <c r="A130" t="s">
        <v>476</v>
      </c>
      <c r="B130" s="110">
        <v>35544</v>
      </c>
      <c r="C130" t="s">
        <v>495</v>
      </c>
      <c r="D130" t="s">
        <v>496</v>
      </c>
      <c r="E130" t="s">
        <v>468</v>
      </c>
      <c r="F130" t="s">
        <v>469</v>
      </c>
      <c r="G130" s="104">
        <v>15</v>
      </c>
      <c r="H130">
        <v>6</v>
      </c>
      <c r="I130" s="104">
        <v>90</v>
      </c>
      <c r="J130" t="s">
        <v>465</v>
      </c>
      <c r="K130" s="107" t="b">
        <f t="shared" si="2"/>
        <v>0</v>
      </c>
      <c r="L130" s="108" t="b">
        <f t="shared" si="3"/>
        <v>1</v>
      </c>
    </row>
    <row r="131" spans="1:12">
      <c r="A131" t="s">
        <v>476</v>
      </c>
      <c r="B131" s="110">
        <v>35544</v>
      </c>
      <c r="C131" t="s">
        <v>495</v>
      </c>
      <c r="D131" t="s">
        <v>496</v>
      </c>
      <c r="E131" t="s">
        <v>478</v>
      </c>
      <c r="F131" t="s">
        <v>491</v>
      </c>
      <c r="G131" s="104">
        <v>7</v>
      </c>
      <c r="H131">
        <v>6</v>
      </c>
      <c r="I131" s="104">
        <v>42</v>
      </c>
      <c r="J131" t="s">
        <v>465</v>
      </c>
      <c r="K131" s="107" t="b">
        <f t="shared" ref="K131:K194" si="4">AND(D131="madrid",G131&lt;18,J131="contado")</f>
        <v>0</v>
      </c>
      <c r="L131" s="108" t="b">
        <f t="shared" ref="L131:L194" si="5">OR(E131="bebidas",E131="lácteos",H131&gt;20)</f>
        <v>1</v>
      </c>
    </row>
    <row r="132" spans="1:12">
      <c r="A132" t="s">
        <v>470</v>
      </c>
      <c r="B132" s="110">
        <v>35544</v>
      </c>
      <c r="C132" t="s">
        <v>495</v>
      </c>
      <c r="D132" t="s">
        <v>496</v>
      </c>
      <c r="E132" t="s">
        <v>478</v>
      </c>
      <c r="F132" t="s">
        <v>523</v>
      </c>
      <c r="G132" s="104">
        <v>55</v>
      </c>
      <c r="H132">
        <v>4</v>
      </c>
      <c r="I132" s="104">
        <v>220</v>
      </c>
      <c r="J132" t="s">
        <v>465</v>
      </c>
      <c r="K132" s="107" t="b">
        <f t="shared" si="4"/>
        <v>0</v>
      </c>
      <c r="L132" s="108" t="b">
        <f t="shared" si="5"/>
        <v>1</v>
      </c>
    </row>
    <row r="133" spans="1:12">
      <c r="A133" t="s">
        <v>473</v>
      </c>
      <c r="B133" s="110">
        <v>35549</v>
      </c>
      <c r="C133" t="s">
        <v>461</v>
      </c>
      <c r="D133" t="s">
        <v>474</v>
      </c>
      <c r="E133" t="s">
        <v>471</v>
      </c>
      <c r="F133" t="s">
        <v>472</v>
      </c>
      <c r="G133" s="104">
        <v>9.65</v>
      </c>
      <c r="H133">
        <v>10</v>
      </c>
      <c r="I133" s="104">
        <v>96.5</v>
      </c>
      <c r="J133" t="s">
        <v>465</v>
      </c>
      <c r="K133" s="107" t="b">
        <f t="shared" si="4"/>
        <v>0</v>
      </c>
      <c r="L133" s="108" t="b">
        <f t="shared" si="5"/>
        <v>0</v>
      </c>
    </row>
    <row r="134" spans="1:12">
      <c r="A134" t="s">
        <v>460</v>
      </c>
      <c r="B134" s="110">
        <v>35549</v>
      </c>
      <c r="C134" t="s">
        <v>461</v>
      </c>
      <c r="D134" t="s">
        <v>462</v>
      </c>
      <c r="E134" t="s">
        <v>468</v>
      </c>
      <c r="F134" t="s">
        <v>484</v>
      </c>
      <c r="G134" s="104">
        <v>18</v>
      </c>
      <c r="H134">
        <v>3</v>
      </c>
      <c r="I134" s="104">
        <v>54</v>
      </c>
      <c r="J134" t="s">
        <v>465</v>
      </c>
      <c r="K134" s="107" t="b">
        <f t="shared" si="4"/>
        <v>0</v>
      </c>
      <c r="L134" s="108" t="b">
        <f t="shared" si="5"/>
        <v>1</v>
      </c>
    </row>
    <row r="135" spans="1:12">
      <c r="A135" t="s">
        <v>470</v>
      </c>
      <c r="B135" s="110">
        <v>35549</v>
      </c>
      <c r="C135" t="s">
        <v>461</v>
      </c>
      <c r="D135" t="s">
        <v>462</v>
      </c>
      <c r="E135" t="s">
        <v>471</v>
      </c>
      <c r="F135" t="s">
        <v>505</v>
      </c>
      <c r="G135" s="104">
        <v>12.5</v>
      </c>
      <c r="H135">
        <v>60</v>
      </c>
      <c r="I135" s="104">
        <v>75</v>
      </c>
      <c r="J135" t="s">
        <v>465</v>
      </c>
      <c r="K135" s="107" t="b">
        <f t="shared" si="4"/>
        <v>0</v>
      </c>
      <c r="L135" s="108" t="b">
        <f t="shared" si="5"/>
        <v>1</v>
      </c>
    </row>
    <row r="136" spans="1:12">
      <c r="A136" t="s">
        <v>476</v>
      </c>
      <c r="B136" s="110">
        <v>35551</v>
      </c>
      <c r="C136" t="s">
        <v>495</v>
      </c>
      <c r="D136" t="s">
        <v>496</v>
      </c>
      <c r="E136" t="s">
        <v>481</v>
      </c>
      <c r="F136" t="s">
        <v>527</v>
      </c>
      <c r="G136" s="104">
        <v>39</v>
      </c>
      <c r="H136">
        <v>25</v>
      </c>
      <c r="I136" s="104">
        <v>975</v>
      </c>
      <c r="J136" t="s">
        <v>465</v>
      </c>
      <c r="K136" s="107" t="b">
        <f t="shared" si="4"/>
        <v>0</v>
      </c>
      <c r="L136" s="108" t="b">
        <f t="shared" si="5"/>
        <v>1</v>
      </c>
    </row>
    <row r="137" spans="1:12">
      <c r="A137" t="s">
        <v>460</v>
      </c>
      <c r="B137" s="110">
        <v>35551</v>
      </c>
      <c r="C137" t="s">
        <v>495</v>
      </c>
      <c r="D137" t="s">
        <v>496</v>
      </c>
      <c r="E137" t="s">
        <v>468</v>
      </c>
      <c r="F137" t="s">
        <v>469</v>
      </c>
      <c r="G137" s="104">
        <v>26</v>
      </c>
      <c r="H137">
        <v>18</v>
      </c>
      <c r="I137" s="104">
        <v>468</v>
      </c>
      <c r="J137" t="s">
        <v>465</v>
      </c>
      <c r="K137" s="107" t="b">
        <f t="shared" si="4"/>
        <v>0</v>
      </c>
      <c r="L137" s="108" t="b">
        <f t="shared" si="5"/>
        <v>1</v>
      </c>
    </row>
    <row r="138" spans="1:12">
      <c r="A138" t="s">
        <v>476</v>
      </c>
      <c r="B138" s="110">
        <v>35551</v>
      </c>
      <c r="C138" t="s">
        <v>495</v>
      </c>
      <c r="D138" t="s">
        <v>496</v>
      </c>
      <c r="E138" t="s">
        <v>478</v>
      </c>
      <c r="F138" t="s">
        <v>491</v>
      </c>
      <c r="G138" s="104">
        <v>9.65</v>
      </c>
      <c r="H138">
        <v>6</v>
      </c>
      <c r="I138" s="104">
        <v>57.9</v>
      </c>
      <c r="J138" t="s">
        <v>465</v>
      </c>
      <c r="K138" s="107" t="b">
        <f t="shared" si="4"/>
        <v>0</v>
      </c>
      <c r="L138" s="108" t="b">
        <f t="shared" si="5"/>
        <v>1</v>
      </c>
    </row>
    <row r="139" spans="1:12">
      <c r="A139" t="s">
        <v>460</v>
      </c>
      <c r="B139" s="110">
        <v>35551</v>
      </c>
      <c r="C139" t="s">
        <v>495</v>
      </c>
      <c r="D139" t="s">
        <v>496</v>
      </c>
      <c r="E139" t="s">
        <v>471</v>
      </c>
      <c r="F139" t="s">
        <v>503</v>
      </c>
      <c r="G139" s="104">
        <v>81</v>
      </c>
      <c r="H139">
        <v>15</v>
      </c>
      <c r="I139" s="104">
        <v>1215</v>
      </c>
      <c r="J139" t="s">
        <v>465</v>
      </c>
      <c r="K139" s="107" t="b">
        <f t="shared" si="4"/>
        <v>0</v>
      </c>
      <c r="L139" s="108" t="b">
        <f t="shared" si="5"/>
        <v>0</v>
      </c>
    </row>
    <row r="140" spans="1:12">
      <c r="A140" t="s">
        <v>473</v>
      </c>
      <c r="B140" s="110">
        <v>35558</v>
      </c>
      <c r="C140" t="s">
        <v>461</v>
      </c>
      <c r="D140" t="s">
        <v>462</v>
      </c>
      <c r="E140" t="s">
        <v>478</v>
      </c>
      <c r="F140" t="s">
        <v>523</v>
      </c>
      <c r="G140" s="104">
        <v>55</v>
      </c>
      <c r="H140">
        <v>50</v>
      </c>
      <c r="I140" s="104">
        <v>110</v>
      </c>
      <c r="J140" t="s">
        <v>489</v>
      </c>
      <c r="K140" s="107" t="b">
        <f t="shared" si="4"/>
        <v>0</v>
      </c>
      <c r="L140" s="108" t="b">
        <f t="shared" si="5"/>
        <v>1</v>
      </c>
    </row>
    <row r="141" spans="1:12">
      <c r="A141" t="s">
        <v>476</v>
      </c>
      <c r="B141" s="110">
        <v>35559</v>
      </c>
      <c r="C141" t="s">
        <v>495</v>
      </c>
      <c r="D141" t="s">
        <v>496</v>
      </c>
      <c r="E141" t="s">
        <v>463</v>
      </c>
      <c r="F141" t="s">
        <v>528</v>
      </c>
      <c r="G141" s="104">
        <v>17</v>
      </c>
      <c r="H141">
        <v>24</v>
      </c>
      <c r="I141" s="104">
        <v>408</v>
      </c>
      <c r="J141" t="s">
        <v>465</v>
      </c>
      <c r="K141" s="107" t="b">
        <f t="shared" si="4"/>
        <v>0</v>
      </c>
      <c r="L141" s="108" t="b">
        <f t="shared" si="5"/>
        <v>1</v>
      </c>
    </row>
    <row r="142" spans="1:12">
      <c r="A142" t="s">
        <v>460</v>
      </c>
      <c r="B142" s="110">
        <v>35559</v>
      </c>
      <c r="C142" t="s">
        <v>495</v>
      </c>
      <c r="D142" t="s">
        <v>496</v>
      </c>
      <c r="E142" t="s">
        <v>471</v>
      </c>
      <c r="F142" t="s">
        <v>472</v>
      </c>
      <c r="G142" s="104">
        <v>25.89</v>
      </c>
      <c r="H142">
        <v>15</v>
      </c>
      <c r="I142" s="104">
        <v>388.35</v>
      </c>
      <c r="J142" t="s">
        <v>465</v>
      </c>
      <c r="K142" s="107" t="b">
        <f t="shared" si="4"/>
        <v>0</v>
      </c>
      <c r="L142" s="108" t="b">
        <f t="shared" si="5"/>
        <v>0</v>
      </c>
    </row>
    <row r="143" spans="1:12">
      <c r="A143" t="s">
        <v>476</v>
      </c>
      <c r="B143" s="110">
        <v>35565</v>
      </c>
      <c r="C143" t="s">
        <v>495</v>
      </c>
      <c r="D143" t="s">
        <v>496</v>
      </c>
      <c r="E143" t="s">
        <v>468</v>
      </c>
      <c r="F143" t="s">
        <v>469</v>
      </c>
      <c r="G143" s="104">
        <v>15</v>
      </c>
      <c r="H143">
        <v>7</v>
      </c>
      <c r="I143" s="104">
        <v>105</v>
      </c>
      <c r="J143" t="s">
        <v>465</v>
      </c>
      <c r="K143" s="107" t="b">
        <f t="shared" si="4"/>
        <v>0</v>
      </c>
      <c r="L143" s="108" t="b">
        <f t="shared" si="5"/>
        <v>1</v>
      </c>
    </row>
    <row r="144" spans="1:12">
      <c r="A144" t="s">
        <v>470</v>
      </c>
      <c r="B144" s="110">
        <v>35565</v>
      </c>
      <c r="C144" t="s">
        <v>495</v>
      </c>
      <c r="D144" t="s">
        <v>496</v>
      </c>
      <c r="E144" t="s">
        <v>478</v>
      </c>
      <c r="F144" t="s">
        <v>518</v>
      </c>
      <c r="G144" s="104">
        <v>34.799999999999997</v>
      </c>
      <c r="H144">
        <v>1</v>
      </c>
      <c r="I144" s="104">
        <v>34.799999999999997</v>
      </c>
      <c r="J144" t="s">
        <v>465</v>
      </c>
      <c r="K144" s="107" t="b">
        <f t="shared" si="4"/>
        <v>0</v>
      </c>
      <c r="L144" s="108" t="b">
        <f t="shared" si="5"/>
        <v>1</v>
      </c>
    </row>
    <row r="145" spans="1:12">
      <c r="A145" t="s">
        <v>460</v>
      </c>
      <c r="B145" s="110">
        <v>35566</v>
      </c>
      <c r="C145" t="s">
        <v>495</v>
      </c>
      <c r="D145" t="s">
        <v>496</v>
      </c>
      <c r="E145" t="s">
        <v>478</v>
      </c>
      <c r="F145" t="s">
        <v>520</v>
      </c>
      <c r="G145" s="104">
        <v>2.5</v>
      </c>
      <c r="H145">
        <v>15</v>
      </c>
      <c r="I145" s="104">
        <v>37.5</v>
      </c>
      <c r="J145" t="s">
        <v>465</v>
      </c>
      <c r="K145" s="107" t="b">
        <f t="shared" si="4"/>
        <v>0</v>
      </c>
      <c r="L145" s="108" t="b">
        <f t="shared" si="5"/>
        <v>1</v>
      </c>
    </row>
    <row r="146" spans="1:12">
      <c r="A146" t="s">
        <v>476</v>
      </c>
      <c r="B146" s="110">
        <v>35566</v>
      </c>
      <c r="C146" t="s">
        <v>495</v>
      </c>
      <c r="D146" t="s">
        <v>496</v>
      </c>
      <c r="E146" t="s">
        <v>471</v>
      </c>
      <c r="F146" t="s">
        <v>472</v>
      </c>
      <c r="G146" s="104">
        <v>6</v>
      </c>
      <c r="H146">
        <v>8</v>
      </c>
      <c r="I146" s="104">
        <v>48</v>
      </c>
      <c r="J146" t="s">
        <v>465</v>
      </c>
      <c r="K146" s="107" t="b">
        <f t="shared" si="4"/>
        <v>0</v>
      </c>
      <c r="L146" s="108" t="b">
        <f t="shared" si="5"/>
        <v>0</v>
      </c>
    </row>
    <row r="147" spans="1:12">
      <c r="A147" t="s">
        <v>460</v>
      </c>
      <c r="B147" s="110">
        <v>35566</v>
      </c>
      <c r="C147" t="s">
        <v>495</v>
      </c>
      <c r="D147" t="s">
        <v>496</v>
      </c>
      <c r="E147" t="s">
        <v>471</v>
      </c>
      <c r="F147" t="s">
        <v>485</v>
      </c>
      <c r="G147" s="104">
        <v>10</v>
      </c>
      <c r="H147">
        <v>15</v>
      </c>
      <c r="I147" s="104">
        <v>150</v>
      </c>
      <c r="J147" t="s">
        <v>465</v>
      </c>
      <c r="K147" s="107" t="b">
        <f t="shared" si="4"/>
        <v>0</v>
      </c>
      <c r="L147" s="108" t="b">
        <f t="shared" si="5"/>
        <v>0</v>
      </c>
    </row>
    <row r="148" spans="1:12">
      <c r="A148" t="s">
        <v>476</v>
      </c>
      <c r="B148" s="110">
        <v>35566</v>
      </c>
      <c r="C148" t="s">
        <v>495</v>
      </c>
      <c r="D148" t="s">
        <v>496</v>
      </c>
      <c r="E148" t="s">
        <v>471</v>
      </c>
      <c r="F148" t="s">
        <v>475</v>
      </c>
      <c r="G148" s="104">
        <v>20</v>
      </c>
      <c r="H148">
        <v>6</v>
      </c>
      <c r="I148" s="104">
        <v>120</v>
      </c>
      <c r="J148" t="s">
        <v>465</v>
      </c>
      <c r="K148" s="107" t="b">
        <f t="shared" si="4"/>
        <v>0</v>
      </c>
      <c r="L148" s="108" t="b">
        <f t="shared" si="5"/>
        <v>0</v>
      </c>
    </row>
    <row r="149" spans="1:12">
      <c r="A149" t="s">
        <v>460</v>
      </c>
      <c r="B149" s="110">
        <v>35569</v>
      </c>
      <c r="C149" t="s">
        <v>461</v>
      </c>
      <c r="D149" t="s">
        <v>462</v>
      </c>
      <c r="E149" t="s">
        <v>468</v>
      </c>
      <c r="F149" t="s">
        <v>517</v>
      </c>
      <c r="G149" s="104">
        <v>263.5</v>
      </c>
      <c r="H149">
        <v>4</v>
      </c>
      <c r="I149" s="104">
        <v>1054</v>
      </c>
      <c r="J149" t="s">
        <v>489</v>
      </c>
      <c r="K149" s="107" t="b">
        <f t="shared" si="4"/>
        <v>0</v>
      </c>
      <c r="L149" s="108" t="b">
        <f t="shared" si="5"/>
        <v>1</v>
      </c>
    </row>
    <row r="150" spans="1:12">
      <c r="A150" t="s">
        <v>460</v>
      </c>
      <c r="B150" s="110">
        <v>35569</v>
      </c>
      <c r="C150" t="s">
        <v>466</v>
      </c>
      <c r="D150" t="s">
        <v>467</v>
      </c>
      <c r="E150" t="s">
        <v>468</v>
      </c>
      <c r="F150" t="s">
        <v>488</v>
      </c>
      <c r="G150" s="104">
        <v>4.5</v>
      </c>
      <c r="H150">
        <v>35</v>
      </c>
      <c r="I150" s="104">
        <v>157.5</v>
      </c>
      <c r="J150" t="s">
        <v>489</v>
      </c>
      <c r="K150" s="107" t="b">
        <f t="shared" si="4"/>
        <v>0</v>
      </c>
      <c r="L150" s="108" t="b">
        <f t="shared" si="5"/>
        <v>1</v>
      </c>
    </row>
    <row r="151" spans="1:12">
      <c r="A151" t="s">
        <v>473</v>
      </c>
      <c r="B151" s="110">
        <v>35569</v>
      </c>
      <c r="C151" t="s">
        <v>466</v>
      </c>
      <c r="D151" t="s">
        <v>467</v>
      </c>
      <c r="E151" t="s">
        <v>463</v>
      </c>
      <c r="F151" t="s">
        <v>464</v>
      </c>
      <c r="G151" s="104">
        <v>21.05</v>
      </c>
      <c r="H151">
        <v>36</v>
      </c>
      <c r="I151" s="104">
        <v>757.8</v>
      </c>
      <c r="J151" t="s">
        <v>489</v>
      </c>
      <c r="K151" s="107" t="b">
        <f t="shared" si="4"/>
        <v>0</v>
      </c>
      <c r="L151" s="108" t="b">
        <f t="shared" si="5"/>
        <v>1</v>
      </c>
    </row>
    <row r="152" spans="1:12">
      <c r="A152" t="s">
        <v>476</v>
      </c>
      <c r="B152" s="110">
        <v>35573</v>
      </c>
      <c r="C152" t="s">
        <v>495</v>
      </c>
      <c r="D152" t="s">
        <v>496</v>
      </c>
      <c r="E152" t="s">
        <v>478</v>
      </c>
      <c r="F152" t="s">
        <v>529</v>
      </c>
      <c r="G152" s="104">
        <v>32</v>
      </c>
      <c r="H152">
        <v>24</v>
      </c>
      <c r="I152" s="104">
        <v>768</v>
      </c>
      <c r="J152" t="s">
        <v>465</v>
      </c>
      <c r="K152" s="107" t="b">
        <f t="shared" si="4"/>
        <v>0</v>
      </c>
      <c r="L152" s="108" t="b">
        <f t="shared" si="5"/>
        <v>1</v>
      </c>
    </row>
    <row r="153" spans="1:12">
      <c r="A153" t="s">
        <v>470</v>
      </c>
      <c r="B153" s="110">
        <v>35573</v>
      </c>
      <c r="C153" t="s">
        <v>495</v>
      </c>
      <c r="D153" t="s">
        <v>496</v>
      </c>
      <c r="E153" t="s">
        <v>463</v>
      </c>
      <c r="F153" t="s">
        <v>499</v>
      </c>
      <c r="G153" s="104">
        <v>19</v>
      </c>
      <c r="H153">
        <v>60</v>
      </c>
      <c r="I153" s="104">
        <v>1140</v>
      </c>
      <c r="J153" t="s">
        <v>465</v>
      </c>
      <c r="K153" s="107" t="b">
        <f t="shared" si="4"/>
        <v>0</v>
      </c>
      <c r="L153" s="108" t="b">
        <f t="shared" si="5"/>
        <v>1</v>
      </c>
    </row>
    <row r="154" spans="1:12">
      <c r="A154" t="s">
        <v>473</v>
      </c>
      <c r="B154" s="110">
        <v>35578</v>
      </c>
      <c r="C154" t="s">
        <v>486</v>
      </c>
      <c r="D154" t="s">
        <v>504</v>
      </c>
      <c r="E154" t="s">
        <v>481</v>
      </c>
      <c r="F154" t="s">
        <v>527</v>
      </c>
      <c r="G154" s="104">
        <v>39</v>
      </c>
      <c r="H154">
        <v>8</v>
      </c>
      <c r="I154" s="104">
        <v>312</v>
      </c>
      <c r="J154" t="s">
        <v>465</v>
      </c>
      <c r="K154" s="107" t="b">
        <f t="shared" si="4"/>
        <v>0</v>
      </c>
      <c r="L154" s="108" t="b">
        <f t="shared" si="5"/>
        <v>0</v>
      </c>
    </row>
    <row r="155" spans="1:12">
      <c r="A155" t="s">
        <v>460</v>
      </c>
      <c r="B155" s="110">
        <v>35578</v>
      </c>
      <c r="C155" t="s">
        <v>486</v>
      </c>
      <c r="D155" t="s">
        <v>504</v>
      </c>
      <c r="E155" t="s">
        <v>463</v>
      </c>
      <c r="F155" t="s">
        <v>499</v>
      </c>
      <c r="G155" s="104">
        <v>28.5</v>
      </c>
      <c r="H155">
        <v>10</v>
      </c>
      <c r="I155" s="104">
        <v>285</v>
      </c>
      <c r="J155" t="s">
        <v>465</v>
      </c>
      <c r="K155" s="107" t="b">
        <f t="shared" si="4"/>
        <v>0</v>
      </c>
      <c r="L155" s="108" t="b">
        <f t="shared" si="5"/>
        <v>0</v>
      </c>
    </row>
    <row r="156" spans="1:12">
      <c r="A156" t="s">
        <v>460</v>
      </c>
      <c r="B156" s="110">
        <v>35578</v>
      </c>
      <c r="C156" t="s">
        <v>486</v>
      </c>
      <c r="D156" t="s">
        <v>504</v>
      </c>
      <c r="E156" t="s">
        <v>471</v>
      </c>
      <c r="F156" t="s">
        <v>490</v>
      </c>
      <c r="G156" s="104">
        <v>9.1999999999999993</v>
      </c>
      <c r="H156">
        <v>10</v>
      </c>
      <c r="I156" s="104">
        <v>92</v>
      </c>
      <c r="J156" t="s">
        <v>465</v>
      </c>
      <c r="K156" s="107" t="b">
        <f t="shared" si="4"/>
        <v>0</v>
      </c>
      <c r="L156" s="108" t="b">
        <f t="shared" si="5"/>
        <v>0</v>
      </c>
    </row>
    <row r="157" spans="1:12">
      <c r="A157" t="s">
        <v>473</v>
      </c>
      <c r="B157" s="110">
        <v>35578</v>
      </c>
      <c r="C157" t="s">
        <v>486</v>
      </c>
      <c r="D157" t="s">
        <v>504</v>
      </c>
      <c r="E157" t="s">
        <v>471</v>
      </c>
      <c r="F157" t="s">
        <v>485</v>
      </c>
      <c r="G157" s="104">
        <v>10</v>
      </c>
      <c r="H157">
        <v>6</v>
      </c>
      <c r="I157" s="104">
        <v>60</v>
      </c>
      <c r="J157" t="s">
        <v>465</v>
      </c>
      <c r="K157" s="107" t="b">
        <f t="shared" si="4"/>
        <v>0</v>
      </c>
      <c r="L157" s="108" t="b">
        <f t="shared" si="5"/>
        <v>0</v>
      </c>
    </row>
    <row r="158" spans="1:12">
      <c r="A158" t="s">
        <v>460</v>
      </c>
      <c r="B158" s="110">
        <v>35585</v>
      </c>
      <c r="C158" t="s">
        <v>495</v>
      </c>
      <c r="D158" t="s">
        <v>512</v>
      </c>
      <c r="E158" t="s">
        <v>481</v>
      </c>
      <c r="F158" t="s">
        <v>482</v>
      </c>
      <c r="G158" s="104">
        <v>32.799999999999997</v>
      </c>
      <c r="H158">
        <v>18</v>
      </c>
      <c r="I158" s="104">
        <v>590.4</v>
      </c>
      <c r="J158" t="s">
        <v>465</v>
      </c>
      <c r="K158" s="107" t="b">
        <f t="shared" si="4"/>
        <v>0</v>
      </c>
      <c r="L158" s="108" t="b">
        <f t="shared" si="5"/>
        <v>0</v>
      </c>
    </row>
    <row r="159" spans="1:12">
      <c r="A159" t="s">
        <v>460</v>
      </c>
      <c r="B159" s="110">
        <v>35585</v>
      </c>
      <c r="C159" t="s">
        <v>495</v>
      </c>
      <c r="D159" t="s">
        <v>512</v>
      </c>
      <c r="E159" t="s">
        <v>471</v>
      </c>
      <c r="F159" t="s">
        <v>472</v>
      </c>
      <c r="G159" s="104">
        <v>53</v>
      </c>
      <c r="H159">
        <v>20</v>
      </c>
      <c r="I159" s="104">
        <v>1060</v>
      </c>
      <c r="J159" t="s">
        <v>465</v>
      </c>
      <c r="K159" s="107" t="b">
        <f t="shared" si="4"/>
        <v>0</v>
      </c>
      <c r="L159" s="108" t="b">
        <f t="shared" si="5"/>
        <v>0</v>
      </c>
    </row>
    <row r="160" spans="1:12">
      <c r="A160" t="s">
        <v>470</v>
      </c>
      <c r="B160" s="110">
        <v>35585</v>
      </c>
      <c r="C160" t="s">
        <v>495</v>
      </c>
      <c r="D160" t="s">
        <v>512</v>
      </c>
      <c r="E160" t="s">
        <v>478</v>
      </c>
      <c r="F160" t="s">
        <v>491</v>
      </c>
      <c r="G160" s="104">
        <v>7</v>
      </c>
      <c r="H160">
        <v>30</v>
      </c>
      <c r="I160" s="104">
        <v>210</v>
      </c>
      <c r="J160" t="s">
        <v>465</v>
      </c>
      <c r="K160" s="107" t="b">
        <f t="shared" si="4"/>
        <v>0</v>
      </c>
      <c r="L160" s="108" t="b">
        <f t="shared" si="5"/>
        <v>1</v>
      </c>
    </row>
    <row r="161" spans="1:12">
      <c r="A161" t="s">
        <v>476</v>
      </c>
      <c r="B161" s="110">
        <v>35585</v>
      </c>
      <c r="C161" t="s">
        <v>495</v>
      </c>
      <c r="D161" t="s">
        <v>512</v>
      </c>
      <c r="E161" t="s">
        <v>468</v>
      </c>
      <c r="F161" t="s">
        <v>469</v>
      </c>
      <c r="G161" s="104">
        <v>15</v>
      </c>
      <c r="H161">
        <v>3</v>
      </c>
      <c r="I161" s="104">
        <v>45</v>
      </c>
      <c r="J161" t="s">
        <v>465</v>
      </c>
      <c r="K161" s="107" t="b">
        <f t="shared" si="4"/>
        <v>0</v>
      </c>
      <c r="L161" s="108" t="b">
        <f t="shared" si="5"/>
        <v>1</v>
      </c>
    </row>
    <row r="162" spans="1:12">
      <c r="A162" t="s">
        <v>470</v>
      </c>
      <c r="B162" s="110">
        <v>35585</v>
      </c>
      <c r="C162" t="s">
        <v>495</v>
      </c>
      <c r="D162" t="s">
        <v>512</v>
      </c>
      <c r="E162" t="s">
        <v>471</v>
      </c>
      <c r="F162" t="s">
        <v>526</v>
      </c>
      <c r="G162" s="104">
        <v>9.5</v>
      </c>
      <c r="H162">
        <v>25</v>
      </c>
      <c r="I162" s="104">
        <v>237.5</v>
      </c>
      <c r="J162" t="s">
        <v>465</v>
      </c>
      <c r="K162" s="107" t="b">
        <f t="shared" si="4"/>
        <v>0</v>
      </c>
      <c r="L162" s="108" t="b">
        <f t="shared" si="5"/>
        <v>1</v>
      </c>
    </row>
    <row r="163" spans="1:12">
      <c r="A163" t="s">
        <v>476</v>
      </c>
      <c r="B163" s="110">
        <v>35591</v>
      </c>
      <c r="C163" t="s">
        <v>466</v>
      </c>
      <c r="D163" t="s">
        <v>467</v>
      </c>
      <c r="E163" t="s">
        <v>481</v>
      </c>
      <c r="F163" t="s">
        <v>492</v>
      </c>
      <c r="G163" s="104">
        <v>7</v>
      </c>
      <c r="H163">
        <v>70</v>
      </c>
      <c r="I163" s="104">
        <v>490</v>
      </c>
      <c r="J163" t="s">
        <v>465</v>
      </c>
      <c r="K163" s="107" t="b">
        <f t="shared" si="4"/>
        <v>0</v>
      </c>
      <c r="L163" s="108" t="b">
        <f t="shared" si="5"/>
        <v>1</v>
      </c>
    </row>
    <row r="164" spans="1:12">
      <c r="A164" t="s">
        <v>470</v>
      </c>
      <c r="B164" s="110">
        <v>35591</v>
      </c>
      <c r="C164" t="s">
        <v>466</v>
      </c>
      <c r="D164" t="s">
        <v>467</v>
      </c>
      <c r="E164" t="s">
        <v>481</v>
      </c>
      <c r="F164" t="s">
        <v>492</v>
      </c>
      <c r="G164" s="104">
        <v>19</v>
      </c>
      <c r="H164">
        <v>25</v>
      </c>
      <c r="I164" s="104">
        <v>475</v>
      </c>
      <c r="J164" t="s">
        <v>465</v>
      </c>
      <c r="K164" s="107" t="b">
        <f t="shared" si="4"/>
        <v>0</v>
      </c>
      <c r="L164" s="108" t="b">
        <f t="shared" si="5"/>
        <v>1</v>
      </c>
    </row>
    <row r="165" spans="1:12">
      <c r="A165" t="s">
        <v>460</v>
      </c>
      <c r="B165" s="110">
        <v>35594</v>
      </c>
      <c r="C165" t="s">
        <v>486</v>
      </c>
      <c r="D165" t="s">
        <v>516</v>
      </c>
      <c r="E165" t="s">
        <v>471</v>
      </c>
      <c r="F165" t="s">
        <v>472</v>
      </c>
      <c r="G165" s="104">
        <v>31</v>
      </c>
      <c r="H165">
        <v>5</v>
      </c>
      <c r="I165" s="104">
        <v>155</v>
      </c>
      <c r="J165" t="s">
        <v>465</v>
      </c>
      <c r="K165" s="107" t="b">
        <f t="shared" si="4"/>
        <v>0</v>
      </c>
      <c r="L165" s="108" t="b">
        <f t="shared" si="5"/>
        <v>0</v>
      </c>
    </row>
    <row r="166" spans="1:12">
      <c r="A166" t="s">
        <v>470</v>
      </c>
      <c r="B166" s="110">
        <v>35605</v>
      </c>
      <c r="C166" t="s">
        <v>495</v>
      </c>
      <c r="D166" t="s">
        <v>496</v>
      </c>
      <c r="E166" t="s">
        <v>468</v>
      </c>
      <c r="F166" t="s">
        <v>484</v>
      </c>
      <c r="G166" s="104">
        <v>18</v>
      </c>
      <c r="H166">
        <v>20</v>
      </c>
      <c r="I166" s="104">
        <v>360</v>
      </c>
      <c r="J166" t="s">
        <v>465</v>
      </c>
      <c r="K166" s="107" t="b">
        <f t="shared" si="4"/>
        <v>0</v>
      </c>
      <c r="L166" s="108" t="b">
        <f t="shared" si="5"/>
        <v>1</v>
      </c>
    </row>
    <row r="167" spans="1:12">
      <c r="A167" t="s">
        <v>476</v>
      </c>
      <c r="B167" s="110">
        <v>35605</v>
      </c>
      <c r="C167" t="s">
        <v>495</v>
      </c>
      <c r="D167" t="s">
        <v>496</v>
      </c>
      <c r="E167" t="s">
        <v>463</v>
      </c>
      <c r="F167" t="s">
        <v>499</v>
      </c>
      <c r="G167" s="104">
        <v>19.5</v>
      </c>
      <c r="H167">
        <v>6</v>
      </c>
      <c r="I167" s="104">
        <v>117</v>
      </c>
      <c r="J167" t="s">
        <v>465</v>
      </c>
      <c r="K167" s="107" t="b">
        <f t="shared" si="4"/>
        <v>0</v>
      </c>
      <c r="L167" s="108" t="b">
        <f t="shared" si="5"/>
        <v>0</v>
      </c>
    </row>
    <row r="168" spans="1:12">
      <c r="A168" t="s">
        <v>470</v>
      </c>
      <c r="B168" s="110">
        <v>35607</v>
      </c>
      <c r="C168" t="s">
        <v>466</v>
      </c>
      <c r="D168" t="s">
        <v>500</v>
      </c>
      <c r="E168" t="s">
        <v>468</v>
      </c>
      <c r="F168" t="s">
        <v>509</v>
      </c>
      <c r="G168" s="104">
        <v>7.75</v>
      </c>
      <c r="H168">
        <v>50</v>
      </c>
      <c r="I168" s="104">
        <v>387.5</v>
      </c>
      <c r="J168" t="s">
        <v>489</v>
      </c>
      <c r="K168" s="107" t="b">
        <f t="shared" si="4"/>
        <v>0</v>
      </c>
      <c r="L168" s="108" t="b">
        <f t="shared" si="5"/>
        <v>1</v>
      </c>
    </row>
    <row r="169" spans="1:12">
      <c r="A169" t="s">
        <v>460</v>
      </c>
      <c r="B169" s="110">
        <v>35612</v>
      </c>
      <c r="C169" t="s">
        <v>466</v>
      </c>
      <c r="D169" t="s">
        <v>480</v>
      </c>
      <c r="E169" t="s">
        <v>471</v>
      </c>
      <c r="F169" t="s">
        <v>526</v>
      </c>
      <c r="G169" s="104">
        <v>9.5</v>
      </c>
      <c r="H169">
        <v>15</v>
      </c>
      <c r="I169" s="104">
        <v>142.5</v>
      </c>
      <c r="J169" t="s">
        <v>489</v>
      </c>
      <c r="K169" s="107" t="b">
        <f t="shared" si="4"/>
        <v>0</v>
      </c>
      <c r="L169" s="108" t="b">
        <f t="shared" si="5"/>
        <v>0</v>
      </c>
    </row>
    <row r="170" spans="1:12">
      <c r="A170" t="s">
        <v>473</v>
      </c>
      <c r="B170" s="110">
        <v>35613</v>
      </c>
      <c r="C170" t="s">
        <v>466</v>
      </c>
      <c r="D170" t="s">
        <v>467</v>
      </c>
      <c r="E170" t="s">
        <v>468</v>
      </c>
      <c r="F170" t="s">
        <v>484</v>
      </c>
      <c r="G170" s="104">
        <v>18</v>
      </c>
      <c r="H170">
        <v>20</v>
      </c>
      <c r="I170" s="104">
        <v>360</v>
      </c>
      <c r="J170" t="s">
        <v>489</v>
      </c>
      <c r="K170" s="107" t="b">
        <f t="shared" si="4"/>
        <v>0</v>
      </c>
      <c r="L170" s="108" t="b">
        <f t="shared" si="5"/>
        <v>1</v>
      </c>
    </row>
    <row r="171" spans="1:12">
      <c r="A171" t="s">
        <v>473</v>
      </c>
      <c r="B171" s="110">
        <v>35613</v>
      </c>
      <c r="C171" t="s">
        <v>466</v>
      </c>
      <c r="D171" t="s">
        <v>467</v>
      </c>
      <c r="E171" t="s">
        <v>463</v>
      </c>
      <c r="F171" t="s">
        <v>483</v>
      </c>
      <c r="G171" s="104">
        <v>13</v>
      </c>
      <c r="H171">
        <v>20</v>
      </c>
      <c r="I171" s="104">
        <v>260</v>
      </c>
      <c r="J171" t="s">
        <v>489</v>
      </c>
      <c r="K171" s="107" t="b">
        <f t="shared" si="4"/>
        <v>0</v>
      </c>
      <c r="L171" s="108" t="b">
        <f t="shared" si="5"/>
        <v>0</v>
      </c>
    </row>
    <row r="172" spans="1:12">
      <c r="A172" t="s">
        <v>473</v>
      </c>
      <c r="B172" s="110">
        <v>35626</v>
      </c>
      <c r="C172" t="s">
        <v>495</v>
      </c>
      <c r="D172" t="s">
        <v>496</v>
      </c>
      <c r="E172" t="s">
        <v>471</v>
      </c>
      <c r="F172" t="s">
        <v>530</v>
      </c>
      <c r="G172" s="104">
        <v>49.3</v>
      </c>
      <c r="H172">
        <v>10</v>
      </c>
      <c r="I172" s="104">
        <v>493</v>
      </c>
      <c r="J172" t="s">
        <v>465</v>
      </c>
      <c r="K172" s="107" t="b">
        <f t="shared" si="4"/>
        <v>0</v>
      </c>
      <c r="L172" s="108" t="b">
        <f t="shared" si="5"/>
        <v>0</v>
      </c>
    </row>
    <row r="173" spans="1:12">
      <c r="A173" t="s">
        <v>473</v>
      </c>
      <c r="B173" s="110">
        <v>35633</v>
      </c>
      <c r="C173" t="s">
        <v>466</v>
      </c>
      <c r="D173" t="s">
        <v>500</v>
      </c>
      <c r="E173" t="s">
        <v>481</v>
      </c>
      <c r="F173" t="s">
        <v>492</v>
      </c>
      <c r="G173" s="104">
        <v>24</v>
      </c>
      <c r="H173">
        <v>20</v>
      </c>
      <c r="I173" s="104">
        <v>480</v>
      </c>
      <c r="J173" t="s">
        <v>465</v>
      </c>
      <c r="K173" s="107" t="b">
        <f t="shared" si="4"/>
        <v>0</v>
      </c>
      <c r="L173" s="108" t="b">
        <f t="shared" si="5"/>
        <v>0</v>
      </c>
    </row>
    <row r="174" spans="1:12">
      <c r="A174" t="s">
        <v>473</v>
      </c>
      <c r="B174" s="110">
        <v>35633</v>
      </c>
      <c r="C174" t="s">
        <v>466</v>
      </c>
      <c r="D174" t="s">
        <v>500</v>
      </c>
      <c r="E174" t="s">
        <v>463</v>
      </c>
      <c r="F174" t="s">
        <v>510</v>
      </c>
      <c r="G174" s="104">
        <v>22</v>
      </c>
      <c r="H174">
        <v>20</v>
      </c>
      <c r="I174" s="104">
        <v>440</v>
      </c>
      <c r="J174" t="s">
        <v>465</v>
      </c>
      <c r="K174" s="107" t="b">
        <f t="shared" si="4"/>
        <v>0</v>
      </c>
      <c r="L174" s="108" t="b">
        <f t="shared" si="5"/>
        <v>0</v>
      </c>
    </row>
    <row r="175" spans="1:12">
      <c r="A175" t="s">
        <v>470</v>
      </c>
      <c r="B175" s="110">
        <v>35633</v>
      </c>
      <c r="C175" t="s">
        <v>466</v>
      </c>
      <c r="D175" t="s">
        <v>500</v>
      </c>
      <c r="E175" t="s">
        <v>471</v>
      </c>
      <c r="F175" t="s">
        <v>530</v>
      </c>
      <c r="G175" s="104">
        <v>49.3</v>
      </c>
      <c r="H175">
        <v>10</v>
      </c>
      <c r="I175" s="104">
        <v>493</v>
      </c>
      <c r="J175" t="s">
        <v>465</v>
      </c>
      <c r="K175" s="107" t="b">
        <f t="shared" si="4"/>
        <v>0</v>
      </c>
      <c r="L175" s="108" t="b">
        <f t="shared" si="5"/>
        <v>0</v>
      </c>
    </row>
    <row r="176" spans="1:12">
      <c r="A176" t="s">
        <v>470</v>
      </c>
      <c r="B176" s="110">
        <v>35647</v>
      </c>
      <c r="C176" t="s">
        <v>495</v>
      </c>
      <c r="D176" t="s">
        <v>507</v>
      </c>
      <c r="E176" t="s">
        <v>468</v>
      </c>
      <c r="F176" t="s">
        <v>469</v>
      </c>
      <c r="G176" s="104">
        <v>15</v>
      </c>
      <c r="H176">
        <v>20</v>
      </c>
      <c r="I176" s="104">
        <v>300</v>
      </c>
      <c r="J176" t="s">
        <v>465</v>
      </c>
      <c r="K176" s="107" t="b">
        <f t="shared" si="4"/>
        <v>0</v>
      </c>
      <c r="L176" s="108" t="b">
        <f t="shared" si="5"/>
        <v>1</v>
      </c>
    </row>
    <row r="177" spans="1:12">
      <c r="A177" t="s">
        <v>473</v>
      </c>
      <c r="B177" s="110">
        <v>35647</v>
      </c>
      <c r="C177" t="s">
        <v>495</v>
      </c>
      <c r="D177" t="s">
        <v>507</v>
      </c>
      <c r="E177" t="s">
        <v>478</v>
      </c>
      <c r="F177" t="s">
        <v>491</v>
      </c>
      <c r="G177" s="104">
        <v>9</v>
      </c>
      <c r="H177">
        <v>10</v>
      </c>
      <c r="I177" s="104">
        <v>90</v>
      </c>
      <c r="J177" t="s">
        <v>465</v>
      </c>
      <c r="K177" s="107" t="b">
        <f t="shared" si="4"/>
        <v>0</v>
      </c>
      <c r="L177" s="108" t="b">
        <f t="shared" si="5"/>
        <v>1</v>
      </c>
    </row>
    <row r="178" spans="1:12">
      <c r="A178" t="s">
        <v>470</v>
      </c>
      <c r="B178" s="110">
        <v>35647</v>
      </c>
      <c r="C178" t="s">
        <v>495</v>
      </c>
      <c r="D178" t="s">
        <v>507</v>
      </c>
      <c r="E178" t="s">
        <v>478</v>
      </c>
      <c r="F178" t="s">
        <v>515</v>
      </c>
      <c r="G178" s="104">
        <v>21.5</v>
      </c>
      <c r="H178">
        <v>15</v>
      </c>
      <c r="I178" s="104">
        <v>322.5</v>
      </c>
      <c r="J178" t="s">
        <v>465</v>
      </c>
      <c r="K178" s="107" t="b">
        <f t="shared" si="4"/>
        <v>0</v>
      </c>
      <c r="L178" s="108" t="b">
        <f t="shared" si="5"/>
        <v>1</v>
      </c>
    </row>
    <row r="179" spans="1:12">
      <c r="A179" t="s">
        <v>476</v>
      </c>
      <c r="B179" s="110">
        <v>35647</v>
      </c>
      <c r="C179" t="s">
        <v>495</v>
      </c>
      <c r="D179" t="s">
        <v>507</v>
      </c>
      <c r="E179" t="s">
        <v>471</v>
      </c>
      <c r="F179" t="s">
        <v>490</v>
      </c>
      <c r="G179" s="104">
        <v>9.1999999999999993</v>
      </c>
      <c r="H179">
        <v>5</v>
      </c>
      <c r="I179" s="104">
        <v>46</v>
      </c>
      <c r="J179" t="s">
        <v>465</v>
      </c>
      <c r="K179" s="107" t="b">
        <f t="shared" si="4"/>
        <v>0</v>
      </c>
      <c r="L179" s="108" t="b">
        <f t="shared" si="5"/>
        <v>0</v>
      </c>
    </row>
    <row r="180" spans="1:12">
      <c r="A180" t="s">
        <v>476</v>
      </c>
      <c r="B180" s="110">
        <v>35648</v>
      </c>
      <c r="C180" t="s">
        <v>466</v>
      </c>
      <c r="D180" t="s">
        <v>467</v>
      </c>
      <c r="E180" t="s">
        <v>468</v>
      </c>
      <c r="F180" t="s">
        <v>524</v>
      </c>
      <c r="G180" s="104">
        <v>19</v>
      </c>
      <c r="H180">
        <v>20</v>
      </c>
      <c r="I180" s="104">
        <v>380</v>
      </c>
      <c r="J180" t="s">
        <v>465</v>
      </c>
      <c r="K180" s="107" t="b">
        <f t="shared" si="4"/>
        <v>0</v>
      </c>
      <c r="L180" s="108" t="b">
        <f t="shared" si="5"/>
        <v>1</v>
      </c>
    </row>
    <row r="181" spans="1:12">
      <c r="A181" t="s">
        <v>473</v>
      </c>
      <c r="B181" s="110">
        <v>35648</v>
      </c>
      <c r="C181" t="s">
        <v>466</v>
      </c>
      <c r="D181" t="s">
        <v>467</v>
      </c>
      <c r="E181" t="s">
        <v>471</v>
      </c>
      <c r="F181" t="s">
        <v>505</v>
      </c>
      <c r="G181" s="104">
        <v>12.5</v>
      </c>
      <c r="H181">
        <v>18</v>
      </c>
      <c r="I181" s="104">
        <v>225</v>
      </c>
      <c r="J181" t="s">
        <v>465</v>
      </c>
      <c r="K181" s="107" t="b">
        <f t="shared" si="4"/>
        <v>0</v>
      </c>
      <c r="L181" s="108" t="b">
        <f t="shared" si="5"/>
        <v>0</v>
      </c>
    </row>
    <row r="182" spans="1:12">
      <c r="A182" t="s">
        <v>470</v>
      </c>
      <c r="B182" s="110">
        <v>35654</v>
      </c>
      <c r="C182" t="s">
        <v>486</v>
      </c>
      <c r="D182" t="s">
        <v>504</v>
      </c>
      <c r="E182" t="s">
        <v>481</v>
      </c>
      <c r="F182" t="s">
        <v>501</v>
      </c>
      <c r="G182" s="104">
        <v>123.79</v>
      </c>
      <c r="H182">
        <v>20</v>
      </c>
      <c r="I182" s="104">
        <v>2475.8000000000002</v>
      </c>
      <c r="J182" t="s">
        <v>465</v>
      </c>
      <c r="K182" s="107" t="b">
        <f t="shared" si="4"/>
        <v>0</v>
      </c>
      <c r="L182" s="108" t="b">
        <f t="shared" si="5"/>
        <v>0</v>
      </c>
    </row>
    <row r="183" spans="1:12">
      <c r="A183" t="s">
        <v>460</v>
      </c>
      <c r="B183" s="110">
        <v>35654</v>
      </c>
      <c r="C183" t="s">
        <v>486</v>
      </c>
      <c r="D183" t="s">
        <v>504</v>
      </c>
      <c r="E183" t="s">
        <v>481</v>
      </c>
      <c r="F183" t="s">
        <v>492</v>
      </c>
      <c r="G183" s="104">
        <v>33.25</v>
      </c>
      <c r="H183">
        <v>9</v>
      </c>
      <c r="I183" s="104">
        <v>299.25</v>
      </c>
      <c r="J183" t="s">
        <v>465</v>
      </c>
      <c r="K183" s="107" t="b">
        <f t="shared" si="4"/>
        <v>0</v>
      </c>
      <c r="L183" s="108" t="b">
        <f t="shared" si="5"/>
        <v>0</v>
      </c>
    </row>
    <row r="184" spans="1:12">
      <c r="A184" t="s">
        <v>470</v>
      </c>
      <c r="B184" s="110">
        <v>35661</v>
      </c>
      <c r="C184" t="s">
        <v>466</v>
      </c>
      <c r="D184" t="s">
        <v>500</v>
      </c>
      <c r="E184" t="s">
        <v>481</v>
      </c>
      <c r="F184" t="s">
        <v>492</v>
      </c>
      <c r="G184" s="104">
        <v>38</v>
      </c>
      <c r="H184">
        <v>60</v>
      </c>
      <c r="I184" s="104">
        <v>2280</v>
      </c>
      <c r="J184" t="s">
        <v>489</v>
      </c>
      <c r="K184" s="107" t="b">
        <f t="shared" si="4"/>
        <v>0</v>
      </c>
      <c r="L184" s="108" t="b">
        <f t="shared" si="5"/>
        <v>1</v>
      </c>
    </row>
    <row r="185" spans="1:12">
      <c r="A185" t="s">
        <v>476</v>
      </c>
      <c r="B185" s="110">
        <v>35661</v>
      </c>
      <c r="C185" t="s">
        <v>466</v>
      </c>
      <c r="D185" t="s">
        <v>500</v>
      </c>
      <c r="E185" t="s">
        <v>478</v>
      </c>
      <c r="F185" t="s">
        <v>491</v>
      </c>
      <c r="G185" s="104">
        <v>21</v>
      </c>
      <c r="H185">
        <v>10</v>
      </c>
      <c r="I185" s="104">
        <v>210</v>
      </c>
      <c r="J185" t="s">
        <v>489</v>
      </c>
      <c r="K185" s="107" t="b">
        <f t="shared" si="4"/>
        <v>0</v>
      </c>
      <c r="L185" s="108" t="b">
        <f t="shared" si="5"/>
        <v>1</v>
      </c>
    </row>
    <row r="186" spans="1:12">
      <c r="A186" t="s">
        <v>473</v>
      </c>
      <c r="B186" s="110">
        <v>35661</v>
      </c>
      <c r="C186" t="s">
        <v>466</v>
      </c>
      <c r="D186" t="s">
        <v>500</v>
      </c>
      <c r="E186" t="s">
        <v>471</v>
      </c>
      <c r="F186" t="s">
        <v>472</v>
      </c>
      <c r="G186" s="104">
        <v>16.25</v>
      </c>
      <c r="H186">
        <v>25</v>
      </c>
      <c r="I186" s="104">
        <v>406.25</v>
      </c>
      <c r="J186" t="s">
        <v>489</v>
      </c>
      <c r="K186" s="107" t="b">
        <f t="shared" si="4"/>
        <v>0</v>
      </c>
      <c r="L186" s="108" t="b">
        <f t="shared" si="5"/>
        <v>1</v>
      </c>
    </row>
    <row r="187" spans="1:12">
      <c r="A187" t="s">
        <v>470</v>
      </c>
      <c r="B187" s="110">
        <v>35667</v>
      </c>
      <c r="C187" t="s">
        <v>466</v>
      </c>
      <c r="D187" t="s">
        <v>480</v>
      </c>
      <c r="E187" t="s">
        <v>468</v>
      </c>
      <c r="F187" t="s">
        <v>531</v>
      </c>
      <c r="G187" s="104">
        <v>46</v>
      </c>
      <c r="H187">
        <v>20</v>
      </c>
      <c r="I187" s="104">
        <v>920</v>
      </c>
      <c r="J187" t="s">
        <v>465</v>
      </c>
      <c r="K187" s="107" t="b">
        <f t="shared" si="4"/>
        <v>0</v>
      </c>
      <c r="L187" s="108" t="b">
        <f t="shared" si="5"/>
        <v>1</v>
      </c>
    </row>
    <row r="188" spans="1:12">
      <c r="A188" t="s">
        <v>470</v>
      </c>
      <c r="B188" s="110">
        <v>35667</v>
      </c>
      <c r="C188" t="s">
        <v>466</v>
      </c>
      <c r="D188" t="s">
        <v>480</v>
      </c>
      <c r="E188" t="s">
        <v>468</v>
      </c>
      <c r="F188" t="s">
        <v>469</v>
      </c>
      <c r="G188" s="104">
        <v>12</v>
      </c>
      <c r="H188">
        <v>21</v>
      </c>
      <c r="I188" s="104">
        <v>252</v>
      </c>
      <c r="J188" t="s">
        <v>465</v>
      </c>
      <c r="K188" s="107" t="b">
        <f t="shared" si="4"/>
        <v>0</v>
      </c>
      <c r="L188" s="108" t="b">
        <f t="shared" si="5"/>
        <v>1</v>
      </c>
    </row>
    <row r="189" spans="1:12">
      <c r="A189" t="s">
        <v>460</v>
      </c>
      <c r="B189" s="110">
        <v>35668</v>
      </c>
      <c r="C189" t="s">
        <v>466</v>
      </c>
      <c r="D189" t="s">
        <v>467</v>
      </c>
      <c r="E189" t="s">
        <v>478</v>
      </c>
      <c r="F189" t="s">
        <v>491</v>
      </c>
      <c r="G189" s="104">
        <v>19</v>
      </c>
      <c r="H189">
        <v>15</v>
      </c>
      <c r="I189" s="104">
        <v>285</v>
      </c>
      <c r="J189" t="s">
        <v>489</v>
      </c>
      <c r="K189" s="107" t="b">
        <f t="shared" si="4"/>
        <v>0</v>
      </c>
      <c r="L189" s="108" t="b">
        <f t="shared" si="5"/>
        <v>1</v>
      </c>
    </row>
    <row r="190" spans="1:12">
      <c r="A190" t="s">
        <v>473</v>
      </c>
      <c r="B190" s="110">
        <v>35668</v>
      </c>
      <c r="C190" t="s">
        <v>486</v>
      </c>
      <c r="D190" t="s">
        <v>487</v>
      </c>
      <c r="E190" t="s">
        <v>468</v>
      </c>
      <c r="F190" t="s">
        <v>469</v>
      </c>
      <c r="G190" s="104">
        <v>62.5</v>
      </c>
      <c r="H190">
        <v>20</v>
      </c>
      <c r="I190" s="104">
        <v>1250</v>
      </c>
      <c r="J190" t="s">
        <v>489</v>
      </c>
      <c r="K190" s="107" t="b">
        <f t="shared" si="4"/>
        <v>0</v>
      </c>
      <c r="L190" s="108" t="b">
        <f t="shared" si="5"/>
        <v>1</v>
      </c>
    </row>
    <row r="191" spans="1:12">
      <c r="A191" t="s">
        <v>473</v>
      </c>
      <c r="B191" s="110">
        <v>35669</v>
      </c>
      <c r="C191" t="s">
        <v>466</v>
      </c>
      <c r="D191" t="s">
        <v>467</v>
      </c>
      <c r="E191" t="s">
        <v>468</v>
      </c>
      <c r="F191" t="s">
        <v>477</v>
      </c>
      <c r="G191" s="104">
        <v>18</v>
      </c>
      <c r="H191">
        <v>20</v>
      </c>
      <c r="I191" s="104">
        <v>360</v>
      </c>
      <c r="J191" t="s">
        <v>465</v>
      </c>
      <c r="K191" s="107" t="b">
        <f t="shared" si="4"/>
        <v>0</v>
      </c>
      <c r="L191" s="108" t="b">
        <f t="shared" si="5"/>
        <v>1</v>
      </c>
    </row>
    <row r="192" spans="1:12">
      <c r="A192" t="s">
        <v>470</v>
      </c>
      <c r="B192" s="110">
        <v>35669</v>
      </c>
      <c r="C192" t="s">
        <v>466</v>
      </c>
      <c r="D192" t="s">
        <v>467</v>
      </c>
      <c r="E192" t="s">
        <v>471</v>
      </c>
      <c r="F192" t="s">
        <v>490</v>
      </c>
      <c r="G192" s="104">
        <v>9.1999999999999993</v>
      </c>
      <c r="H192">
        <v>30</v>
      </c>
      <c r="I192" s="104">
        <v>276</v>
      </c>
      <c r="J192" t="s">
        <v>465</v>
      </c>
      <c r="K192" s="107" t="b">
        <f t="shared" si="4"/>
        <v>0</v>
      </c>
      <c r="L192" s="108" t="b">
        <f t="shared" si="5"/>
        <v>1</v>
      </c>
    </row>
    <row r="193" spans="1:12">
      <c r="A193" t="s">
        <v>460</v>
      </c>
      <c r="B193" s="110">
        <v>35670</v>
      </c>
      <c r="C193" t="s">
        <v>466</v>
      </c>
      <c r="D193" t="s">
        <v>467</v>
      </c>
      <c r="E193" t="s">
        <v>468</v>
      </c>
      <c r="F193" t="s">
        <v>488</v>
      </c>
      <c r="G193" s="104">
        <v>4.5</v>
      </c>
      <c r="H193">
        <v>15</v>
      </c>
      <c r="I193" s="104">
        <v>67.5</v>
      </c>
      <c r="J193" t="s">
        <v>465</v>
      </c>
      <c r="K193" s="107" t="b">
        <f t="shared" si="4"/>
        <v>0</v>
      </c>
      <c r="L193" s="108" t="b">
        <f t="shared" si="5"/>
        <v>1</v>
      </c>
    </row>
    <row r="194" spans="1:12">
      <c r="A194" t="s">
        <v>460</v>
      </c>
      <c r="B194" s="110">
        <v>35670</v>
      </c>
      <c r="C194" t="s">
        <v>466</v>
      </c>
      <c r="D194" t="s">
        <v>467</v>
      </c>
      <c r="E194" t="s">
        <v>463</v>
      </c>
      <c r="F194" t="s">
        <v>499</v>
      </c>
      <c r="G194" s="104">
        <v>21</v>
      </c>
      <c r="H194">
        <v>15</v>
      </c>
      <c r="I194" s="104">
        <v>315</v>
      </c>
      <c r="J194" t="s">
        <v>465</v>
      </c>
      <c r="K194" s="107" t="b">
        <f t="shared" si="4"/>
        <v>0</v>
      </c>
      <c r="L194" s="108" t="b">
        <f t="shared" si="5"/>
        <v>0</v>
      </c>
    </row>
    <row r="195" spans="1:12">
      <c r="A195" t="s">
        <v>460</v>
      </c>
      <c r="B195" s="110">
        <v>35671</v>
      </c>
      <c r="C195" t="s">
        <v>466</v>
      </c>
      <c r="D195" t="s">
        <v>500</v>
      </c>
      <c r="E195" t="s">
        <v>481</v>
      </c>
      <c r="F195" t="s">
        <v>506</v>
      </c>
      <c r="G195" s="104">
        <v>7.45</v>
      </c>
      <c r="H195">
        <v>30</v>
      </c>
      <c r="I195" s="104">
        <v>223.5</v>
      </c>
      <c r="J195" t="s">
        <v>465</v>
      </c>
      <c r="K195" s="107" t="b">
        <f t="shared" ref="K195:K258" si="6">AND(D195="madrid",G195&lt;18,J195="contado")</f>
        <v>0</v>
      </c>
      <c r="L195" s="108" t="b">
        <f t="shared" ref="L195:L258" si="7">OR(E195="bebidas",E195="lácteos",H195&gt;20)</f>
        <v>1</v>
      </c>
    </row>
    <row r="196" spans="1:12">
      <c r="A196" t="s">
        <v>473</v>
      </c>
      <c r="B196" s="110">
        <v>35671</v>
      </c>
      <c r="C196" t="s">
        <v>466</v>
      </c>
      <c r="D196" t="s">
        <v>500</v>
      </c>
      <c r="E196" t="s">
        <v>481</v>
      </c>
      <c r="F196" t="s">
        <v>482</v>
      </c>
      <c r="G196" s="104">
        <v>32.799999999999997</v>
      </c>
      <c r="H196">
        <v>25</v>
      </c>
      <c r="I196" s="104">
        <v>820</v>
      </c>
      <c r="J196" t="s">
        <v>465</v>
      </c>
      <c r="K196" s="107" t="b">
        <f t="shared" si="6"/>
        <v>0</v>
      </c>
      <c r="L196" s="108" t="b">
        <f t="shared" si="7"/>
        <v>1</v>
      </c>
    </row>
    <row r="197" spans="1:12">
      <c r="A197" t="s">
        <v>460</v>
      </c>
      <c r="B197" s="110">
        <v>35671</v>
      </c>
      <c r="C197" t="s">
        <v>466</v>
      </c>
      <c r="D197" t="s">
        <v>500</v>
      </c>
      <c r="E197" t="s">
        <v>468</v>
      </c>
      <c r="F197" t="s">
        <v>469</v>
      </c>
      <c r="G197" s="104">
        <v>25.89</v>
      </c>
      <c r="H197">
        <v>30</v>
      </c>
      <c r="I197" s="104">
        <v>776.7</v>
      </c>
      <c r="J197" t="s">
        <v>465</v>
      </c>
      <c r="K197" s="107" t="b">
        <f t="shared" si="6"/>
        <v>0</v>
      </c>
      <c r="L197" s="108" t="b">
        <f t="shared" si="7"/>
        <v>1</v>
      </c>
    </row>
    <row r="198" spans="1:12">
      <c r="A198" t="s">
        <v>470</v>
      </c>
      <c r="B198" s="110">
        <v>35674</v>
      </c>
      <c r="C198" t="s">
        <v>466</v>
      </c>
      <c r="D198" t="s">
        <v>522</v>
      </c>
      <c r="E198" t="s">
        <v>468</v>
      </c>
      <c r="F198" t="s">
        <v>469</v>
      </c>
      <c r="G198" s="104">
        <v>14</v>
      </c>
      <c r="H198">
        <v>20</v>
      </c>
      <c r="I198" s="104">
        <v>280</v>
      </c>
      <c r="J198" t="s">
        <v>465</v>
      </c>
      <c r="K198" s="107" t="b">
        <f t="shared" si="6"/>
        <v>0</v>
      </c>
      <c r="L198" s="108" t="b">
        <f t="shared" si="7"/>
        <v>1</v>
      </c>
    </row>
    <row r="199" spans="1:12">
      <c r="A199" t="s">
        <v>473</v>
      </c>
      <c r="B199" s="110">
        <v>35674</v>
      </c>
      <c r="C199" t="s">
        <v>466</v>
      </c>
      <c r="D199" t="s">
        <v>522</v>
      </c>
      <c r="E199" t="s">
        <v>463</v>
      </c>
      <c r="F199" t="s">
        <v>499</v>
      </c>
      <c r="G199" s="104">
        <v>25.89</v>
      </c>
      <c r="H199">
        <v>2</v>
      </c>
      <c r="I199" s="104">
        <v>51.78</v>
      </c>
      <c r="J199" t="s">
        <v>465</v>
      </c>
      <c r="K199" s="107" t="b">
        <f t="shared" si="6"/>
        <v>0</v>
      </c>
      <c r="L199" s="108" t="b">
        <f t="shared" si="7"/>
        <v>0</v>
      </c>
    </row>
    <row r="200" spans="1:12">
      <c r="A200" t="s">
        <v>470</v>
      </c>
      <c r="B200" s="110">
        <v>35678</v>
      </c>
      <c r="C200" t="s">
        <v>466</v>
      </c>
      <c r="D200" t="s">
        <v>500</v>
      </c>
      <c r="E200" t="s">
        <v>468</v>
      </c>
      <c r="F200" t="s">
        <v>469</v>
      </c>
      <c r="G200" s="104">
        <v>15</v>
      </c>
      <c r="H200">
        <v>40</v>
      </c>
      <c r="I200" s="104">
        <v>600</v>
      </c>
      <c r="J200" t="s">
        <v>465</v>
      </c>
      <c r="K200" s="107" t="b">
        <f t="shared" si="6"/>
        <v>0</v>
      </c>
      <c r="L200" s="108" t="b">
        <f t="shared" si="7"/>
        <v>1</v>
      </c>
    </row>
    <row r="201" spans="1:12">
      <c r="A201" t="s">
        <v>473</v>
      </c>
      <c r="B201" s="110">
        <v>35678</v>
      </c>
      <c r="C201" t="s">
        <v>466</v>
      </c>
      <c r="D201" t="s">
        <v>500</v>
      </c>
      <c r="E201" t="s">
        <v>478</v>
      </c>
      <c r="F201" t="s">
        <v>479</v>
      </c>
      <c r="G201" s="104">
        <v>12.5</v>
      </c>
      <c r="H201">
        <v>20</v>
      </c>
      <c r="I201" s="104">
        <v>250</v>
      </c>
      <c r="J201" t="s">
        <v>465</v>
      </c>
      <c r="K201" s="107" t="b">
        <f t="shared" si="6"/>
        <v>0</v>
      </c>
      <c r="L201" s="108" t="b">
        <f t="shared" si="7"/>
        <v>1</v>
      </c>
    </row>
    <row r="202" spans="1:12">
      <c r="A202" t="s">
        <v>473</v>
      </c>
      <c r="B202" s="110">
        <v>35678</v>
      </c>
      <c r="C202" t="s">
        <v>466</v>
      </c>
      <c r="D202" t="s">
        <v>500</v>
      </c>
      <c r="E202" t="s">
        <v>468</v>
      </c>
      <c r="F202" t="s">
        <v>469</v>
      </c>
      <c r="G202" s="104">
        <v>18.399999999999999</v>
      </c>
      <c r="H202">
        <v>24</v>
      </c>
      <c r="I202" s="104">
        <v>441.6</v>
      </c>
      <c r="J202" t="s">
        <v>465</v>
      </c>
      <c r="K202" s="107" t="b">
        <f t="shared" si="6"/>
        <v>0</v>
      </c>
      <c r="L202" s="108" t="b">
        <f t="shared" si="7"/>
        <v>1</v>
      </c>
    </row>
    <row r="203" spans="1:12">
      <c r="A203" t="s">
        <v>476</v>
      </c>
      <c r="B203" s="110">
        <v>35691</v>
      </c>
      <c r="C203" t="s">
        <v>495</v>
      </c>
      <c r="D203" t="s">
        <v>507</v>
      </c>
      <c r="E203" t="s">
        <v>463</v>
      </c>
      <c r="F203" t="s">
        <v>499</v>
      </c>
      <c r="G203" s="104">
        <v>9</v>
      </c>
      <c r="H203">
        <v>5</v>
      </c>
      <c r="I203" s="104">
        <v>45</v>
      </c>
      <c r="J203" t="s">
        <v>465</v>
      </c>
      <c r="K203" s="107" t="b">
        <f t="shared" si="6"/>
        <v>0</v>
      </c>
      <c r="L203" s="108" t="b">
        <f t="shared" si="7"/>
        <v>0</v>
      </c>
    </row>
    <row r="204" spans="1:12">
      <c r="A204" t="s">
        <v>470</v>
      </c>
      <c r="B204" s="110">
        <v>35702</v>
      </c>
      <c r="C204" t="s">
        <v>466</v>
      </c>
      <c r="D204" t="s">
        <v>522</v>
      </c>
      <c r="E204" t="s">
        <v>468</v>
      </c>
      <c r="F204" t="s">
        <v>469</v>
      </c>
      <c r="G204" s="104">
        <v>31</v>
      </c>
      <c r="H204">
        <v>20</v>
      </c>
      <c r="I204" s="104">
        <v>620</v>
      </c>
      <c r="J204" t="s">
        <v>465</v>
      </c>
      <c r="K204" s="107" t="b">
        <f t="shared" si="6"/>
        <v>0</v>
      </c>
      <c r="L204" s="108" t="b">
        <f t="shared" si="7"/>
        <v>1</v>
      </c>
    </row>
    <row r="205" spans="1:12">
      <c r="A205" t="s">
        <v>460</v>
      </c>
      <c r="B205" s="110">
        <v>35702</v>
      </c>
      <c r="C205" t="s">
        <v>466</v>
      </c>
      <c r="D205" t="s">
        <v>522</v>
      </c>
      <c r="E205" t="s">
        <v>471</v>
      </c>
      <c r="F205" t="s">
        <v>526</v>
      </c>
      <c r="G205" s="104">
        <v>9.5</v>
      </c>
      <c r="H205">
        <v>15</v>
      </c>
      <c r="I205" s="104">
        <v>142.5</v>
      </c>
      <c r="J205" t="s">
        <v>465</v>
      </c>
      <c r="K205" s="107" t="b">
        <f t="shared" si="6"/>
        <v>0</v>
      </c>
      <c r="L205" s="108" t="b">
        <f t="shared" si="7"/>
        <v>0</v>
      </c>
    </row>
    <row r="206" spans="1:12">
      <c r="A206" t="s">
        <v>460</v>
      </c>
      <c r="B206" s="110">
        <v>35705</v>
      </c>
      <c r="C206" t="s">
        <v>466</v>
      </c>
      <c r="D206" t="s">
        <v>467</v>
      </c>
      <c r="E206" t="s">
        <v>463</v>
      </c>
      <c r="F206" t="s">
        <v>483</v>
      </c>
      <c r="G206" s="104">
        <v>13</v>
      </c>
      <c r="H206">
        <v>30</v>
      </c>
      <c r="I206" s="104">
        <v>390</v>
      </c>
      <c r="J206" t="s">
        <v>489</v>
      </c>
      <c r="K206" s="107" t="b">
        <f t="shared" si="6"/>
        <v>0</v>
      </c>
      <c r="L206" s="108" t="b">
        <f t="shared" si="7"/>
        <v>1</v>
      </c>
    </row>
    <row r="207" spans="1:12">
      <c r="A207" t="s">
        <v>473</v>
      </c>
      <c r="B207" s="110">
        <v>35705</v>
      </c>
      <c r="C207" t="s">
        <v>466</v>
      </c>
      <c r="D207" t="s">
        <v>467</v>
      </c>
      <c r="E207" t="s">
        <v>481</v>
      </c>
      <c r="F207" t="s">
        <v>492</v>
      </c>
      <c r="G207" s="104">
        <v>38</v>
      </c>
      <c r="H207">
        <v>20</v>
      </c>
      <c r="I207" s="104">
        <v>760</v>
      </c>
      <c r="J207" t="s">
        <v>489</v>
      </c>
      <c r="K207" s="107" t="b">
        <f t="shared" si="6"/>
        <v>0</v>
      </c>
      <c r="L207" s="108" t="b">
        <f t="shared" si="7"/>
        <v>0</v>
      </c>
    </row>
    <row r="208" spans="1:12">
      <c r="A208" t="s">
        <v>460</v>
      </c>
      <c r="B208" s="110">
        <v>35717</v>
      </c>
      <c r="C208" t="s">
        <v>466</v>
      </c>
      <c r="D208" t="s">
        <v>500</v>
      </c>
      <c r="E208" t="s">
        <v>468</v>
      </c>
      <c r="F208" t="s">
        <v>488</v>
      </c>
      <c r="G208" s="104">
        <v>4.5</v>
      </c>
      <c r="H208">
        <v>35</v>
      </c>
      <c r="I208" s="104">
        <v>157.5</v>
      </c>
      <c r="J208" t="s">
        <v>489</v>
      </c>
      <c r="K208" s="107" t="b">
        <f t="shared" si="6"/>
        <v>0</v>
      </c>
      <c r="L208" s="108" t="b">
        <f t="shared" si="7"/>
        <v>1</v>
      </c>
    </row>
    <row r="209" spans="1:12">
      <c r="A209" t="s">
        <v>470</v>
      </c>
      <c r="B209" s="110">
        <v>35717</v>
      </c>
      <c r="C209" t="s">
        <v>466</v>
      </c>
      <c r="D209" t="s">
        <v>500</v>
      </c>
      <c r="E209" t="s">
        <v>463</v>
      </c>
      <c r="F209" t="s">
        <v>510</v>
      </c>
      <c r="G209" s="104">
        <v>22</v>
      </c>
      <c r="H209">
        <v>6</v>
      </c>
      <c r="I209" s="104">
        <v>132</v>
      </c>
      <c r="J209" t="s">
        <v>489</v>
      </c>
      <c r="K209" s="107" t="b">
        <f t="shared" si="6"/>
        <v>0</v>
      </c>
      <c r="L209" s="108" t="b">
        <f t="shared" si="7"/>
        <v>0</v>
      </c>
    </row>
    <row r="210" spans="1:12">
      <c r="A210" t="s">
        <v>473</v>
      </c>
      <c r="B210" s="110">
        <v>35717</v>
      </c>
      <c r="C210" t="s">
        <v>466</v>
      </c>
      <c r="D210" t="s">
        <v>500</v>
      </c>
      <c r="E210" t="s">
        <v>471</v>
      </c>
      <c r="F210" t="s">
        <v>525</v>
      </c>
      <c r="G210" s="104">
        <v>12.75</v>
      </c>
      <c r="H210">
        <v>24</v>
      </c>
      <c r="I210" s="104">
        <v>306</v>
      </c>
      <c r="J210" t="s">
        <v>489</v>
      </c>
      <c r="K210" s="107" t="b">
        <f t="shared" si="6"/>
        <v>0</v>
      </c>
      <c r="L210" s="108" t="b">
        <f t="shared" si="7"/>
        <v>1</v>
      </c>
    </row>
    <row r="211" spans="1:12">
      <c r="A211" t="s">
        <v>470</v>
      </c>
      <c r="B211" s="110">
        <v>35719</v>
      </c>
      <c r="C211" t="s">
        <v>495</v>
      </c>
      <c r="D211" t="s">
        <v>512</v>
      </c>
      <c r="E211" t="s">
        <v>468</v>
      </c>
      <c r="F211" t="s">
        <v>469</v>
      </c>
      <c r="G211" s="104">
        <v>15</v>
      </c>
      <c r="H211">
        <v>28</v>
      </c>
      <c r="I211" s="104">
        <v>420</v>
      </c>
      <c r="J211" t="s">
        <v>465</v>
      </c>
      <c r="K211" s="107" t="b">
        <f t="shared" si="6"/>
        <v>0</v>
      </c>
      <c r="L211" s="108" t="b">
        <f t="shared" si="7"/>
        <v>1</v>
      </c>
    </row>
    <row r="212" spans="1:12">
      <c r="A212" t="s">
        <v>460</v>
      </c>
      <c r="B212" s="110">
        <v>35719</v>
      </c>
      <c r="C212" t="s">
        <v>495</v>
      </c>
      <c r="D212" t="s">
        <v>512</v>
      </c>
      <c r="E212" t="s">
        <v>481</v>
      </c>
      <c r="F212" t="s">
        <v>492</v>
      </c>
      <c r="G212" s="104">
        <v>24</v>
      </c>
      <c r="H212">
        <v>21</v>
      </c>
      <c r="I212" s="104">
        <v>504</v>
      </c>
      <c r="J212" t="s">
        <v>465</v>
      </c>
      <c r="K212" s="107" t="b">
        <f t="shared" si="6"/>
        <v>0</v>
      </c>
      <c r="L212" s="108" t="b">
        <f t="shared" si="7"/>
        <v>1</v>
      </c>
    </row>
    <row r="213" spans="1:12">
      <c r="A213" t="s">
        <v>470</v>
      </c>
      <c r="B213" s="110">
        <v>35719</v>
      </c>
      <c r="C213" t="s">
        <v>495</v>
      </c>
      <c r="D213" t="s">
        <v>512</v>
      </c>
      <c r="E213" t="s">
        <v>471</v>
      </c>
      <c r="F213" t="s">
        <v>472</v>
      </c>
      <c r="G213" s="104">
        <v>19.5</v>
      </c>
      <c r="H213">
        <v>40</v>
      </c>
      <c r="I213" s="104">
        <v>780</v>
      </c>
      <c r="J213" t="s">
        <v>465</v>
      </c>
      <c r="K213" s="107" t="b">
        <f t="shared" si="6"/>
        <v>0</v>
      </c>
      <c r="L213" s="108" t="b">
        <f t="shared" si="7"/>
        <v>1</v>
      </c>
    </row>
    <row r="214" spans="1:12">
      <c r="A214" t="s">
        <v>470</v>
      </c>
      <c r="B214" s="110">
        <v>35720</v>
      </c>
      <c r="C214" t="s">
        <v>466</v>
      </c>
      <c r="D214" t="s">
        <v>522</v>
      </c>
      <c r="E214" t="s">
        <v>463</v>
      </c>
      <c r="F214" t="s">
        <v>532</v>
      </c>
      <c r="G214" s="104">
        <v>40</v>
      </c>
      <c r="H214">
        <v>40</v>
      </c>
      <c r="I214" s="104">
        <v>1600</v>
      </c>
      <c r="J214" t="s">
        <v>465</v>
      </c>
      <c r="K214" s="107" t="b">
        <f t="shared" si="6"/>
        <v>0</v>
      </c>
      <c r="L214" s="108" t="b">
        <f t="shared" si="7"/>
        <v>1</v>
      </c>
    </row>
    <row r="215" spans="1:12">
      <c r="A215" t="s">
        <v>470</v>
      </c>
      <c r="B215" s="110">
        <v>35720</v>
      </c>
      <c r="C215" t="s">
        <v>466</v>
      </c>
      <c r="D215" t="s">
        <v>522</v>
      </c>
      <c r="E215" t="s">
        <v>471</v>
      </c>
      <c r="F215" t="s">
        <v>472</v>
      </c>
      <c r="G215" s="104">
        <v>53</v>
      </c>
      <c r="H215">
        <v>28</v>
      </c>
      <c r="I215" s="104">
        <v>1484</v>
      </c>
      <c r="J215" t="s">
        <v>465</v>
      </c>
      <c r="K215" s="107" t="b">
        <f t="shared" si="6"/>
        <v>0</v>
      </c>
      <c r="L215" s="108" t="b">
        <f t="shared" si="7"/>
        <v>1</v>
      </c>
    </row>
    <row r="216" spans="1:12">
      <c r="A216" t="s">
        <v>460</v>
      </c>
      <c r="B216" s="110">
        <v>35720</v>
      </c>
      <c r="C216" t="s">
        <v>466</v>
      </c>
      <c r="D216" t="s">
        <v>522</v>
      </c>
      <c r="E216" t="s">
        <v>478</v>
      </c>
      <c r="F216" t="s">
        <v>513</v>
      </c>
      <c r="G216" s="104">
        <v>34</v>
      </c>
      <c r="H216">
        <v>10</v>
      </c>
      <c r="I216" s="104">
        <v>340</v>
      </c>
      <c r="J216" t="s">
        <v>465</v>
      </c>
      <c r="K216" s="107" t="b">
        <f t="shared" si="6"/>
        <v>0</v>
      </c>
      <c r="L216" s="108" t="b">
        <f t="shared" si="7"/>
        <v>1</v>
      </c>
    </row>
    <row r="217" spans="1:12">
      <c r="A217" t="s">
        <v>476</v>
      </c>
      <c r="B217" s="110">
        <v>35727</v>
      </c>
      <c r="C217" t="s">
        <v>461</v>
      </c>
      <c r="D217" t="s">
        <v>474</v>
      </c>
      <c r="E217" t="s">
        <v>463</v>
      </c>
      <c r="F217" t="s">
        <v>499</v>
      </c>
      <c r="G217" s="104">
        <v>28.5</v>
      </c>
      <c r="H217">
        <v>10</v>
      </c>
      <c r="I217" s="104">
        <v>285</v>
      </c>
      <c r="J217" t="s">
        <v>465</v>
      </c>
      <c r="K217" s="107" t="b">
        <f t="shared" si="6"/>
        <v>0</v>
      </c>
      <c r="L217" s="108" t="b">
        <f t="shared" si="7"/>
        <v>0</v>
      </c>
    </row>
    <row r="218" spans="1:12">
      <c r="A218" t="s">
        <v>460</v>
      </c>
      <c r="B218" s="110">
        <v>35727</v>
      </c>
      <c r="C218" t="s">
        <v>461</v>
      </c>
      <c r="D218" t="s">
        <v>462</v>
      </c>
      <c r="E218" t="s">
        <v>471</v>
      </c>
      <c r="F218" t="s">
        <v>485</v>
      </c>
      <c r="G218" s="104">
        <v>10</v>
      </c>
      <c r="H218">
        <v>5</v>
      </c>
      <c r="I218" s="104">
        <v>50</v>
      </c>
      <c r="J218" t="s">
        <v>465</v>
      </c>
      <c r="K218" s="107" t="b">
        <f t="shared" si="6"/>
        <v>0</v>
      </c>
      <c r="L218" s="108" t="b">
        <f t="shared" si="7"/>
        <v>0</v>
      </c>
    </row>
    <row r="219" spans="1:12">
      <c r="A219" t="s">
        <v>476</v>
      </c>
      <c r="B219" s="110">
        <v>35731</v>
      </c>
      <c r="C219" t="s">
        <v>466</v>
      </c>
      <c r="D219" t="s">
        <v>467</v>
      </c>
      <c r="E219" t="s">
        <v>468</v>
      </c>
      <c r="F219" t="s">
        <v>484</v>
      </c>
      <c r="G219" s="104">
        <v>18</v>
      </c>
      <c r="H219">
        <v>21</v>
      </c>
      <c r="I219" s="104">
        <v>378</v>
      </c>
      <c r="J219" t="s">
        <v>465</v>
      </c>
      <c r="K219" s="107" t="b">
        <f t="shared" si="6"/>
        <v>0</v>
      </c>
      <c r="L219" s="108" t="b">
        <f t="shared" si="7"/>
        <v>1</v>
      </c>
    </row>
    <row r="220" spans="1:12">
      <c r="A220" t="s">
        <v>470</v>
      </c>
      <c r="B220" s="110">
        <v>35731</v>
      </c>
      <c r="C220" t="s">
        <v>466</v>
      </c>
      <c r="D220" t="s">
        <v>467</v>
      </c>
      <c r="E220" t="s">
        <v>478</v>
      </c>
      <c r="F220" t="s">
        <v>515</v>
      </c>
      <c r="G220" s="104">
        <v>21.5</v>
      </c>
      <c r="H220">
        <v>8</v>
      </c>
      <c r="I220" s="104">
        <v>172</v>
      </c>
      <c r="J220" t="s">
        <v>465</v>
      </c>
      <c r="K220" s="107" t="b">
        <f t="shared" si="6"/>
        <v>0</v>
      </c>
      <c r="L220" s="108" t="b">
        <f t="shared" si="7"/>
        <v>1</v>
      </c>
    </row>
    <row r="221" spans="1:12">
      <c r="A221" t="s">
        <v>470</v>
      </c>
      <c r="B221" s="110">
        <v>35734</v>
      </c>
      <c r="C221" t="s">
        <v>466</v>
      </c>
      <c r="D221" t="s">
        <v>500</v>
      </c>
      <c r="E221" t="s">
        <v>481</v>
      </c>
      <c r="F221" t="s">
        <v>492</v>
      </c>
      <c r="G221" s="104">
        <v>24</v>
      </c>
      <c r="H221">
        <v>6</v>
      </c>
      <c r="I221" s="104">
        <v>144</v>
      </c>
      <c r="J221" t="s">
        <v>465</v>
      </c>
      <c r="K221" s="107" t="b">
        <f t="shared" si="6"/>
        <v>0</v>
      </c>
      <c r="L221" s="108" t="b">
        <f t="shared" si="7"/>
        <v>0</v>
      </c>
    </row>
    <row r="222" spans="1:12">
      <c r="A222" t="s">
        <v>460</v>
      </c>
      <c r="B222" s="110">
        <v>35734</v>
      </c>
      <c r="C222" t="s">
        <v>466</v>
      </c>
      <c r="D222" t="s">
        <v>500</v>
      </c>
      <c r="E222" t="s">
        <v>481</v>
      </c>
      <c r="F222" t="s">
        <v>492</v>
      </c>
      <c r="G222" s="104">
        <v>7</v>
      </c>
      <c r="H222">
        <v>4</v>
      </c>
      <c r="I222" s="104">
        <v>28</v>
      </c>
      <c r="J222" t="s">
        <v>465</v>
      </c>
      <c r="K222" s="107" t="b">
        <f t="shared" si="6"/>
        <v>0</v>
      </c>
      <c r="L222" s="108" t="b">
        <f t="shared" si="7"/>
        <v>0</v>
      </c>
    </row>
    <row r="223" spans="1:12">
      <c r="A223" t="s">
        <v>476</v>
      </c>
      <c r="B223" s="110">
        <v>35734</v>
      </c>
      <c r="C223" t="s">
        <v>466</v>
      </c>
      <c r="D223" t="s">
        <v>500</v>
      </c>
      <c r="E223" t="s">
        <v>481</v>
      </c>
      <c r="F223" t="s">
        <v>492</v>
      </c>
      <c r="G223" s="104">
        <v>9.65</v>
      </c>
      <c r="H223">
        <v>12</v>
      </c>
      <c r="I223" s="104">
        <v>115.8</v>
      </c>
      <c r="J223" t="s">
        <v>465</v>
      </c>
      <c r="K223" s="107" t="b">
        <f t="shared" si="6"/>
        <v>0</v>
      </c>
      <c r="L223" s="108" t="b">
        <f t="shared" si="7"/>
        <v>0</v>
      </c>
    </row>
    <row r="224" spans="1:12">
      <c r="A224" t="s">
        <v>476</v>
      </c>
      <c r="B224" s="110">
        <v>35737</v>
      </c>
      <c r="C224" t="s">
        <v>495</v>
      </c>
      <c r="D224" t="s">
        <v>496</v>
      </c>
      <c r="E224" t="s">
        <v>478</v>
      </c>
      <c r="F224" t="s">
        <v>491</v>
      </c>
      <c r="G224" s="104">
        <v>21</v>
      </c>
      <c r="H224">
        <v>5</v>
      </c>
      <c r="I224" s="104">
        <v>105</v>
      </c>
      <c r="J224" t="s">
        <v>489</v>
      </c>
      <c r="K224" s="107" t="b">
        <f t="shared" si="6"/>
        <v>0</v>
      </c>
      <c r="L224" s="108" t="b">
        <f t="shared" si="7"/>
        <v>1</v>
      </c>
    </row>
    <row r="225" spans="1:12">
      <c r="A225" t="s">
        <v>476</v>
      </c>
      <c r="B225" s="110">
        <v>35738</v>
      </c>
      <c r="C225" t="s">
        <v>466</v>
      </c>
      <c r="D225" t="s">
        <v>500</v>
      </c>
      <c r="E225" t="s">
        <v>481</v>
      </c>
      <c r="F225" t="s">
        <v>492</v>
      </c>
      <c r="G225" s="104">
        <v>24</v>
      </c>
      <c r="H225">
        <v>12</v>
      </c>
      <c r="I225" s="104">
        <v>288</v>
      </c>
      <c r="J225" t="s">
        <v>465</v>
      </c>
      <c r="K225" s="107" t="b">
        <f t="shared" si="6"/>
        <v>0</v>
      </c>
      <c r="L225" s="108" t="b">
        <f t="shared" si="7"/>
        <v>0</v>
      </c>
    </row>
    <row r="226" spans="1:12">
      <c r="A226" t="s">
        <v>476</v>
      </c>
      <c r="B226" s="110">
        <v>35738</v>
      </c>
      <c r="C226" t="s">
        <v>466</v>
      </c>
      <c r="D226" t="s">
        <v>500</v>
      </c>
      <c r="E226" t="s">
        <v>463</v>
      </c>
      <c r="F226" t="s">
        <v>499</v>
      </c>
      <c r="G226" s="104">
        <v>25.89</v>
      </c>
      <c r="H226">
        <v>15</v>
      </c>
      <c r="I226" s="104">
        <v>388.35</v>
      </c>
      <c r="J226" t="s">
        <v>465</v>
      </c>
      <c r="K226" s="107" t="b">
        <f t="shared" si="6"/>
        <v>0</v>
      </c>
      <c r="L226" s="108" t="b">
        <f t="shared" si="7"/>
        <v>0</v>
      </c>
    </row>
    <row r="227" spans="1:12">
      <c r="A227" t="s">
        <v>470</v>
      </c>
      <c r="B227" s="110">
        <v>35738</v>
      </c>
      <c r="C227" t="s">
        <v>466</v>
      </c>
      <c r="D227" t="s">
        <v>500</v>
      </c>
      <c r="E227" t="s">
        <v>481</v>
      </c>
      <c r="F227" t="s">
        <v>492</v>
      </c>
      <c r="G227" s="104">
        <v>18.399999999999999</v>
      </c>
      <c r="H227">
        <v>6</v>
      </c>
      <c r="I227" s="104">
        <v>110.4</v>
      </c>
      <c r="J227" t="s">
        <v>465</v>
      </c>
      <c r="K227" s="107" t="b">
        <f t="shared" si="6"/>
        <v>0</v>
      </c>
      <c r="L227" s="108" t="b">
        <f t="shared" si="7"/>
        <v>0</v>
      </c>
    </row>
    <row r="228" spans="1:12">
      <c r="A228" t="s">
        <v>460</v>
      </c>
      <c r="B228" s="110">
        <v>35741</v>
      </c>
      <c r="C228" t="s">
        <v>466</v>
      </c>
      <c r="D228" t="s">
        <v>522</v>
      </c>
      <c r="E228" t="s">
        <v>468</v>
      </c>
      <c r="F228" t="s">
        <v>508</v>
      </c>
      <c r="G228" s="104">
        <v>18</v>
      </c>
      <c r="H228">
        <v>20</v>
      </c>
      <c r="I228" s="104">
        <v>360</v>
      </c>
      <c r="J228" t="s">
        <v>465</v>
      </c>
      <c r="K228" s="107" t="b">
        <f t="shared" si="6"/>
        <v>0</v>
      </c>
      <c r="L228" s="108" t="b">
        <f t="shared" si="7"/>
        <v>1</v>
      </c>
    </row>
    <row r="229" spans="1:12">
      <c r="A229" t="s">
        <v>470</v>
      </c>
      <c r="B229" s="110">
        <v>35741</v>
      </c>
      <c r="C229" t="s">
        <v>466</v>
      </c>
      <c r="D229" t="s">
        <v>522</v>
      </c>
      <c r="E229" t="s">
        <v>463</v>
      </c>
      <c r="F229" t="s">
        <v>533</v>
      </c>
      <c r="G229" s="104">
        <v>25</v>
      </c>
      <c r="H229">
        <v>30</v>
      </c>
      <c r="I229" s="104">
        <v>750</v>
      </c>
      <c r="J229" t="s">
        <v>465</v>
      </c>
      <c r="K229" s="107" t="b">
        <f t="shared" si="6"/>
        <v>0</v>
      </c>
      <c r="L229" s="108" t="b">
        <f t="shared" si="7"/>
        <v>1</v>
      </c>
    </row>
    <row r="230" spans="1:12">
      <c r="A230" t="s">
        <v>460</v>
      </c>
      <c r="B230" s="110">
        <v>35741</v>
      </c>
      <c r="C230" t="s">
        <v>466</v>
      </c>
      <c r="D230" t="s">
        <v>522</v>
      </c>
      <c r="E230" t="s">
        <v>478</v>
      </c>
      <c r="F230" t="s">
        <v>491</v>
      </c>
      <c r="G230" s="104">
        <v>25.89</v>
      </c>
      <c r="H230">
        <v>15</v>
      </c>
      <c r="I230" s="104">
        <v>388.35</v>
      </c>
      <c r="J230" t="s">
        <v>465</v>
      </c>
      <c r="K230" s="107" t="b">
        <f t="shared" si="6"/>
        <v>0</v>
      </c>
      <c r="L230" s="108" t="b">
        <f t="shared" si="7"/>
        <v>1</v>
      </c>
    </row>
    <row r="231" spans="1:12">
      <c r="A231" t="s">
        <v>473</v>
      </c>
      <c r="B231" s="110">
        <v>35754</v>
      </c>
      <c r="C231" t="s">
        <v>495</v>
      </c>
      <c r="D231" t="s">
        <v>507</v>
      </c>
      <c r="E231" t="s">
        <v>468</v>
      </c>
      <c r="F231" t="s">
        <v>508</v>
      </c>
      <c r="G231" s="104">
        <v>18</v>
      </c>
      <c r="H231">
        <v>10</v>
      </c>
      <c r="I231" s="104">
        <v>180</v>
      </c>
      <c r="J231" t="s">
        <v>465</v>
      </c>
      <c r="K231" s="107" t="b">
        <f t="shared" si="6"/>
        <v>0</v>
      </c>
      <c r="L231" s="108" t="b">
        <f t="shared" si="7"/>
        <v>1</v>
      </c>
    </row>
    <row r="232" spans="1:12">
      <c r="A232" t="s">
        <v>470</v>
      </c>
      <c r="B232" s="110">
        <v>35754</v>
      </c>
      <c r="C232" t="s">
        <v>495</v>
      </c>
      <c r="D232" t="s">
        <v>507</v>
      </c>
      <c r="E232" t="s">
        <v>471</v>
      </c>
      <c r="F232" t="s">
        <v>472</v>
      </c>
      <c r="G232" s="104">
        <v>38</v>
      </c>
      <c r="H232">
        <v>15</v>
      </c>
      <c r="I232" s="104">
        <v>570</v>
      </c>
      <c r="J232" t="s">
        <v>465</v>
      </c>
      <c r="K232" s="107" t="b">
        <f t="shared" si="6"/>
        <v>0</v>
      </c>
      <c r="L232" s="108" t="b">
        <f t="shared" si="7"/>
        <v>0</v>
      </c>
    </row>
    <row r="233" spans="1:12">
      <c r="A233" t="s">
        <v>476</v>
      </c>
      <c r="B233" s="110">
        <v>35754</v>
      </c>
      <c r="C233" t="s">
        <v>495</v>
      </c>
      <c r="D233" t="s">
        <v>507</v>
      </c>
      <c r="E233" t="s">
        <v>478</v>
      </c>
      <c r="F233" t="s">
        <v>523</v>
      </c>
      <c r="G233" s="104">
        <v>55</v>
      </c>
      <c r="H233">
        <v>6</v>
      </c>
      <c r="I233" s="104">
        <v>330</v>
      </c>
      <c r="J233" t="s">
        <v>465</v>
      </c>
      <c r="K233" s="107" t="b">
        <f t="shared" si="6"/>
        <v>0</v>
      </c>
      <c r="L233" s="108" t="b">
        <f t="shared" si="7"/>
        <v>1</v>
      </c>
    </row>
    <row r="234" spans="1:12">
      <c r="A234" t="s">
        <v>476</v>
      </c>
      <c r="B234" s="110">
        <v>35758</v>
      </c>
      <c r="C234" t="s">
        <v>495</v>
      </c>
      <c r="D234" t="s">
        <v>496</v>
      </c>
      <c r="E234" t="s">
        <v>468</v>
      </c>
      <c r="F234" t="s">
        <v>534</v>
      </c>
      <c r="G234" s="104">
        <v>18</v>
      </c>
      <c r="H234">
        <v>8</v>
      </c>
      <c r="I234" s="104">
        <v>144</v>
      </c>
      <c r="J234" t="s">
        <v>465</v>
      </c>
      <c r="K234" s="107" t="b">
        <f t="shared" si="6"/>
        <v>0</v>
      </c>
      <c r="L234" s="108" t="b">
        <f t="shared" si="7"/>
        <v>1</v>
      </c>
    </row>
    <row r="235" spans="1:12">
      <c r="A235" t="s">
        <v>470</v>
      </c>
      <c r="B235" s="110">
        <v>35758</v>
      </c>
      <c r="C235" t="s">
        <v>495</v>
      </c>
      <c r="D235" t="s">
        <v>496</v>
      </c>
      <c r="E235" t="s">
        <v>478</v>
      </c>
      <c r="F235" t="s">
        <v>514</v>
      </c>
      <c r="G235" s="104">
        <v>36</v>
      </c>
      <c r="H235">
        <v>3</v>
      </c>
      <c r="I235" s="104">
        <v>108</v>
      </c>
      <c r="J235" t="s">
        <v>465</v>
      </c>
      <c r="K235" s="107" t="b">
        <f t="shared" si="6"/>
        <v>0</v>
      </c>
      <c r="L235" s="108" t="b">
        <f t="shared" si="7"/>
        <v>1</v>
      </c>
    </row>
    <row r="236" spans="1:12">
      <c r="A236" t="s">
        <v>476</v>
      </c>
      <c r="B236" s="110">
        <v>35772</v>
      </c>
      <c r="C236" t="s">
        <v>495</v>
      </c>
      <c r="D236" t="s">
        <v>512</v>
      </c>
      <c r="E236" t="s">
        <v>478</v>
      </c>
      <c r="F236" t="s">
        <v>491</v>
      </c>
      <c r="G236" s="104">
        <v>21</v>
      </c>
      <c r="H236">
        <v>4</v>
      </c>
      <c r="I236" s="104">
        <v>84</v>
      </c>
      <c r="J236" t="s">
        <v>465</v>
      </c>
      <c r="K236" s="107" t="b">
        <f t="shared" si="6"/>
        <v>0</v>
      </c>
      <c r="L236" s="108" t="b">
        <f t="shared" si="7"/>
        <v>1</v>
      </c>
    </row>
    <row r="237" spans="1:12">
      <c r="A237" t="s">
        <v>470</v>
      </c>
      <c r="B237" s="110">
        <v>35772</v>
      </c>
      <c r="C237" t="s">
        <v>495</v>
      </c>
      <c r="D237" t="s">
        <v>512</v>
      </c>
      <c r="E237" t="s">
        <v>478</v>
      </c>
      <c r="F237" t="s">
        <v>479</v>
      </c>
      <c r="G237" s="104">
        <v>12.5</v>
      </c>
      <c r="H237">
        <v>50</v>
      </c>
      <c r="I237" s="104">
        <v>625</v>
      </c>
      <c r="J237" t="s">
        <v>465</v>
      </c>
      <c r="K237" s="107" t="b">
        <f t="shared" si="6"/>
        <v>0</v>
      </c>
      <c r="L237" s="108" t="b">
        <f t="shared" si="7"/>
        <v>1</v>
      </c>
    </row>
    <row r="238" spans="1:12">
      <c r="A238" t="s">
        <v>476</v>
      </c>
      <c r="B238" s="110">
        <v>35772</v>
      </c>
      <c r="C238" t="s">
        <v>495</v>
      </c>
      <c r="D238" t="s">
        <v>512</v>
      </c>
      <c r="E238" t="s">
        <v>478</v>
      </c>
      <c r="F238" t="s">
        <v>515</v>
      </c>
      <c r="G238" s="104">
        <v>21.5</v>
      </c>
      <c r="H238">
        <v>12</v>
      </c>
      <c r="I238" s="104">
        <v>258</v>
      </c>
      <c r="J238" t="s">
        <v>465</v>
      </c>
      <c r="K238" s="107" t="b">
        <f t="shared" si="6"/>
        <v>0</v>
      </c>
      <c r="L238" s="108" t="b">
        <f t="shared" si="7"/>
        <v>1</v>
      </c>
    </row>
    <row r="239" spans="1:12">
      <c r="A239" t="s">
        <v>460</v>
      </c>
      <c r="B239" s="110">
        <v>35773</v>
      </c>
      <c r="C239" t="s">
        <v>466</v>
      </c>
      <c r="D239" t="s">
        <v>467</v>
      </c>
      <c r="E239" t="s">
        <v>478</v>
      </c>
      <c r="F239" t="s">
        <v>491</v>
      </c>
      <c r="G239" s="104">
        <v>21</v>
      </c>
      <c r="H239">
        <v>15</v>
      </c>
      <c r="I239" s="104">
        <v>315</v>
      </c>
      <c r="J239" t="s">
        <v>465</v>
      </c>
      <c r="K239" s="107" t="b">
        <f t="shared" si="6"/>
        <v>0</v>
      </c>
      <c r="L239" s="108" t="b">
        <f t="shared" si="7"/>
        <v>1</v>
      </c>
    </row>
    <row r="240" spans="1:12">
      <c r="A240" t="s">
        <v>460</v>
      </c>
      <c r="B240" s="110">
        <v>35779</v>
      </c>
      <c r="C240" t="s">
        <v>466</v>
      </c>
      <c r="D240" t="s">
        <v>522</v>
      </c>
      <c r="E240" t="s">
        <v>481</v>
      </c>
      <c r="F240" t="s">
        <v>492</v>
      </c>
      <c r="G240" s="104">
        <v>14</v>
      </c>
      <c r="H240">
        <v>20</v>
      </c>
      <c r="I240" s="104">
        <v>280</v>
      </c>
      <c r="J240" t="s">
        <v>465</v>
      </c>
      <c r="K240" s="107" t="b">
        <f t="shared" si="6"/>
        <v>0</v>
      </c>
      <c r="L240" s="108" t="b">
        <f t="shared" si="7"/>
        <v>0</v>
      </c>
    </row>
    <row r="241" spans="1:12">
      <c r="A241" t="s">
        <v>473</v>
      </c>
      <c r="B241" s="110">
        <v>35781</v>
      </c>
      <c r="C241" t="s">
        <v>461</v>
      </c>
      <c r="D241" t="s">
        <v>462</v>
      </c>
      <c r="E241" t="s">
        <v>478</v>
      </c>
      <c r="F241" t="s">
        <v>479</v>
      </c>
      <c r="G241" s="104">
        <v>12.5</v>
      </c>
      <c r="H241">
        <v>1</v>
      </c>
      <c r="I241" s="104">
        <v>12.5</v>
      </c>
      <c r="J241" t="s">
        <v>465</v>
      </c>
      <c r="K241" s="107" t="b">
        <f t="shared" si="6"/>
        <v>0</v>
      </c>
      <c r="L241" s="108" t="b">
        <f t="shared" si="7"/>
        <v>1</v>
      </c>
    </row>
    <row r="242" spans="1:12">
      <c r="A242" t="s">
        <v>470</v>
      </c>
      <c r="B242" s="110">
        <v>35782</v>
      </c>
      <c r="C242" t="s">
        <v>466</v>
      </c>
      <c r="D242" t="s">
        <v>467</v>
      </c>
      <c r="E242" t="s">
        <v>468</v>
      </c>
      <c r="F242" t="s">
        <v>517</v>
      </c>
      <c r="G242" s="104">
        <v>263.5</v>
      </c>
      <c r="H242">
        <v>5</v>
      </c>
      <c r="I242" s="104">
        <v>1317.5</v>
      </c>
      <c r="J242" t="s">
        <v>465</v>
      </c>
      <c r="K242" s="107" t="b">
        <f t="shared" si="6"/>
        <v>0</v>
      </c>
      <c r="L242" s="108" t="b">
        <f t="shared" si="7"/>
        <v>1</v>
      </c>
    </row>
    <row r="243" spans="1:12">
      <c r="A243" t="s">
        <v>470</v>
      </c>
      <c r="B243" s="110">
        <v>35782</v>
      </c>
      <c r="C243" t="s">
        <v>466</v>
      </c>
      <c r="D243" t="s">
        <v>467</v>
      </c>
      <c r="E243" t="s">
        <v>478</v>
      </c>
      <c r="F243" t="s">
        <v>479</v>
      </c>
      <c r="G243" s="104">
        <v>12.5</v>
      </c>
      <c r="H243">
        <v>10</v>
      </c>
      <c r="I243" s="104">
        <v>125</v>
      </c>
      <c r="J243" t="s">
        <v>465</v>
      </c>
      <c r="K243" s="107" t="b">
        <f t="shared" si="6"/>
        <v>0</v>
      </c>
      <c r="L243" s="108" t="b">
        <f t="shared" si="7"/>
        <v>1</v>
      </c>
    </row>
    <row r="244" spans="1:12">
      <c r="A244" t="s">
        <v>460</v>
      </c>
      <c r="B244" s="110">
        <v>35783</v>
      </c>
      <c r="C244" t="s">
        <v>466</v>
      </c>
      <c r="D244" t="s">
        <v>500</v>
      </c>
      <c r="E244" t="s">
        <v>463</v>
      </c>
      <c r="F244" t="s">
        <v>532</v>
      </c>
      <c r="G244" s="104">
        <v>40</v>
      </c>
      <c r="H244">
        <v>30</v>
      </c>
      <c r="I244" s="104">
        <v>1200</v>
      </c>
      <c r="J244" t="s">
        <v>489</v>
      </c>
      <c r="K244" s="107" t="b">
        <f t="shared" si="6"/>
        <v>0</v>
      </c>
      <c r="L244" s="108" t="b">
        <f t="shared" si="7"/>
        <v>1</v>
      </c>
    </row>
    <row r="245" spans="1:12">
      <c r="A245" t="s">
        <v>476</v>
      </c>
      <c r="B245" s="110">
        <v>35783</v>
      </c>
      <c r="C245" t="s">
        <v>466</v>
      </c>
      <c r="D245" t="s">
        <v>500</v>
      </c>
      <c r="E245" t="s">
        <v>463</v>
      </c>
      <c r="F245" t="s">
        <v>499</v>
      </c>
      <c r="G245" s="104">
        <v>25.89</v>
      </c>
      <c r="H245">
        <v>15</v>
      </c>
      <c r="I245" s="104">
        <v>388.35</v>
      </c>
      <c r="J245" t="s">
        <v>489</v>
      </c>
      <c r="K245" s="107" t="b">
        <f t="shared" si="6"/>
        <v>0</v>
      </c>
      <c r="L245" s="108" t="b">
        <f t="shared" si="7"/>
        <v>0</v>
      </c>
    </row>
    <row r="246" spans="1:12">
      <c r="A246" t="s">
        <v>473</v>
      </c>
      <c r="B246" s="110">
        <v>35786</v>
      </c>
      <c r="C246" t="s">
        <v>466</v>
      </c>
      <c r="D246" t="s">
        <v>522</v>
      </c>
      <c r="E246" t="s">
        <v>468</v>
      </c>
      <c r="F246" t="s">
        <v>469</v>
      </c>
      <c r="G246" s="104">
        <v>30</v>
      </c>
      <c r="H246">
        <v>3</v>
      </c>
      <c r="I246" s="104">
        <v>90</v>
      </c>
      <c r="J246" t="s">
        <v>489</v>
      </c>
      <c r="K246" s="107" t="b">
        <f t="shared" si="6"/>
        <v>0</v>
      </c>
      <c r="L246" s="108" t="b">
        <f t="shared" si="7"/>
        <v>1</v>
      </c>
    </row>
    <row r="247" spans="1:12">
      <c r="A247" t="s">
        <v>460</v>
      </c>
      <c r="B247" s="110">
        <v>35786</v>
      </c>
      <c r="C247" t="s">
        <v>466</v>
      </c>
      <c r="D247" t="s">
        <v>522</v>
      </c>
      <c r="E247" t="s">
        <v>463</v>
      </c>
      <c r="F247" t="s">
        <v>499</v>
      </c>
      <c r="G247" s="104">
        <v>38</v>
      </c>
      <c r="H247">
        <v>20</v>
      </c>
      <c r="I247" s="104">
        <v>760</v>
      </c>
      <c r="J247" t="s">
        <v>489</v>
      </c>
      <c r="K247" s="107" t="b">
        <f t="shared" si="6"/>
        <v>0</v>
      </c>
      <c r="L247" s="108" t="b">
        <f t="shared" si="7"/>
        <v>0</v>
      </c>
    </row>
    <row r="248" spans="1:12">
      <c r="A248" t="s">
        <v>470</v>
      </c>
      <c r="B248" s="110">
        <v>35788</v>
      </c>
      <c r="C248" t="s">
        <v>466</v>
      </c>
      <c r="D248" t="s">
        <v>467</v>
      </c>
      <c r="E248" t="s">
        <v>481</v>
      </c>
      <c r="F248" t="s">
        <v>506</v>
      </c>
      <c r="G248" s="104">
        <v>7.45</v>
      </c>
      <c r="H248">
        <v>6</v>
      </c>
      <c r="I248" s="104">
        <v>44.7</v>
      </c>
      <c r="J248" t="s">
        <v>489</v>
      </c>
      <c r="K248" s="107" t="b">
        <f t="shared" si="6"/>
        <v>0</v>
      </c>
      <c r="L248" s="108" t="b">
        <f t="shared" si="7"/>
        <v>0</v>
      </c>
    </row>
    <row r="249" spans="1:12">
      <c r="A249" t="s">
        <v>470</v>
      </c>
      <c r="B249" s="110">
        <v>35788</v>
      </c>
      <c r="C249" t="s">
        <v>466</v>
      </c>
      <c r="D249" t="s">
        <v>467</v>
      </c>
      <c r="E249" t="s">
        <v>481</v>
      </c>
      <c r="F249" t="s">
        <v>492</v>
      </c>
      <c r="G249" s="104">
        <v>23.25</v>
      </c>
      <c r="H249">
        <v>15</v>
      </c>
      <c r="I249" s="104">
        <v>348.75</v>
      </c>
      <c r="J249" t="s">
        <v>489</v>
      </c>
      <c r="K249" s="107" t="b">
        <f t="shared" si="6"/>
        <v>0</v>
      </c>
      <c r="L249" s="108" t="b">
        <f t="shared" si="7"/>
        <v>0</v>
      </c>
    </row>
    <row r="250" spans="1:12">
      <c r="A250" t="s">
        <v>476</v>
      </c>
      <c r="B250" s="110">
        <v>35788</v>
      </c>
      <c r="C250" t="s">
        <v>495</v>
      </c>
      <c r="D250" t="s">
        <v>512</v>
      </c>
      <c r="E250" t="s">
        <v>468</v>
      </c>
      <c r="F250" t="s">
        <v>469</v>
      </c>
      <c r="G250" s="104">
        <v>7</v>
      </c>
      <c r="H250">
        <v>8</v>
      </c>
      <c r="I250" s="104">
        <v>56</v>
      </c>
      <c r="J250" t="s">
        <v>465</v>
      </c>
      <c r="K250" s="107" t="b">
        <f t="shared" si="6"/>
        <v>0</v>
      </c>
      <c r="L250" s="108" t="b">
        <f t="shared" si="7"/>
        <v>1</v>
      </c>
    </row>
    <row r="251" spans="1:12">
      <c r="A251" t="s">
        <v>476</v>
      </c>
      <c r="B251" s="110">
        <v>35788</v>
      </c>
      <c r="C251" t="s">
        <v>495</v>
      </c>
      <c r="D251" t="s">
        <v>512</v>
      </c>
      <c r="E251" t="s">
        <v>481</v>
      </c>
      <c r="F251" t="s">
        <v>492</v>
      </c>
      <c r="G251" s="104">
        <v>9.65</v>
      </c>
      <c r="H251">
        <v>14</v>
      </c>
      <c r="I251" s="104">
        <v>135.1</v>
      </c>
      <c r="J251" t="s">
        <v>465</v>
      </c>
      <c r="K251" s="107" t="b">
        <f t="shared" si="6"/>
        <v>0</v>
      </c>
      <c r="L251" s="108" t="b">
        <f t="shared" si="7"/>
        <v>0</v>
      </c>
    </row>
    <row r="252" spans="1:12">
      <c r="A252" t="s">
        <v>473</v>
      </c>
      <c r="B252" s="110">
        <v>35790</v>
      </c>
      <c r="C252" t="s">
        <v>495</v>
      </c>
      <c r="D252" t="s">
        <v>507</v>
      </c>
      <c r="E252" t="s">
        <v>478</v>
      </c>
      <c r="F252" t="s">
        <v>518</v>
      </c>
      <c r="G252" s="104">
        <v>34.799999999999997</v>
      </c>
      <c r="H252">
        <v>10</v>
      </c>
      <c r="I252" s="104">
        <v>348</v>
      </c>
      <c r="J252" t="s">
        <v>489</v>
      </c>
      <c r="K252" s="107" t="b">
        <f t="shared" si="6"/>
        <v>0</v>
      </c>
      <c r="L252" s="108" t="b">
        <f t="shared" si="7"/>
        <v>1</v>
      </c>
    </row>
    <row r="253" spans="1:12">
      <c r="A253" t="s">
        <v>476</v>
      </c>
      <c r="B253" s="110">
        <v>35790</v>
      </c>
      <c r="C253" t="s">
        <v>495</v>
      </c>
      <c r="D253" t="s">
        <v>507</v>
      </c>
      <c r="E253" t="s">
        <v>471</v>
      </c>
      <c r="F253" t="s">
        <v>530</v>
      </c>
      <c r="G253" s="104">
        <v>49.3</v>
      </c>
      <c r="H253">
        <v>2</v>
      </c>
      <c r="I253" s="104">
        <v>98.6</v>
      </c>
      <c r="J253" t="s">
        <v>489</v>
      </c>
      <c r="K253" s="107" t="b">
        <f t="shared" si="6"/>
        <v>0</v>
      </c>
      <c r="L253" s="108" t="b">
        <f t="shared" si="7"/>
        <v>0</v>
      </c>
    </row>
    <row r="254" spans="1:12">
      <c r="A254" t="s">
        <v>476</v>
      </c>
      <c r="B254" s="110">
        <v>35790</v>
      </c>
      <c r="C254" t="s">
        <v>495</v>
      </c>
      <c r="D254" t="s">
        <v>496</v>
      </c>
      <c r="E254" t="s">
        <v>481</v>
      </c>
      <c r="F254" t="s">
        <v>506</v>
      </c>
      <c r="G254" s="104">
        <v>7.45</v>
      </c>
      <c r="H254">
        <v>7</v>
      </c>
      <c r="I254" s="104">
        <v>52.15</v>
      </c>
      <c r="J254" t="s">
        <v>465</v>
      </c>
      <c r="K254" s="107" t="b">
        <f t="shared" si="6"/>
        <v>0</v>
      </c>
      <c r="L254" s="108" t="b">
        <f t="shared" si="7"/>
        <v>0</v>
      </c>
    </row>
    <row r="255" spans="1:12">
      <c r="A255" t="s">
        <v>473</v>
      </c>
      <c r="B255" s="110">
        <v>35790</v>
      </c>
      <c r="C255" t="s">
        <v>495</v>
      </c>
      <c r="D255" t="s">
        <v>496</v>
      </c>
      <c r="E255" t="s">
        <v>471</v>
      </c>
      <c r="F255" t="s">
        <v>472</v>
      </c>
      <c r="G255" s="104">
        <v>53</v>
      </c>
      <c r="H255">
        <v>10</v>
      </c>
      <c r="I255" s="104">
        <v>530</v>
      </c>
      <c r="J255" t="s">
        <v>465</v>
      </c>
      <c r="K255" s="107" t="b">
        <f t="shared" si="6"/>
        <v>0</v>
      </c>
      <c r="L255" s="108" t="b">
        <f t="shared" si="7"/>
        <v>0</v>
      </c>
    </row>
    <row r="256" spans="1:12">
      <c r="A256" t="s">
        <v>460</v>
      </c>
      <c r="B256" s="110">
        <v>35790</v>
      </c>
      <c r="C256" t="s">
        <v>495</v>
      </c>
      <c r="D256" t="s">
        <v>496</v>
      </c>
      <c r="E256" t="s">
        <v>478</v>
      </c>
      <c r="F256" t="s">
        <v>491</v>
      </c>
      <c r="G256" s="104">
        <v>21</v>
      </c>
      <c r="H256">
        <v>50</v>
      </c>
      <c r="I256" s="104">
        <v>1050</v>
      </c>
      <c r="J256" t="s">
        <v>465</v>
      </c>
      <c r="K256" s="107" t="b">
        <f t="shared" si="6"/>
        <v>0</v>
      </c>
      <c r="L256" s="108" t="b">
        <f t="shared" si="7"/>
        <v>1</v>
      </c>
    </row>
    <row r="257" spans="1:12">
      <c r="A257" t="s">
        <v>470</v>
      </c>
      <c r="B257" s="110">
        <v>35793</v>
      </c>
      <c r="C257" t="s">
        <v>486</v>
      </c>
      <c r="D257" t="s">
        <v>487</v>
      </c>
      <c r="E257" t="s">
        <v>481</v>
      </c>
      <c r="F257" t="s">
        <v>527</v>
      </c>
      <c r="G257" s="104">
        <v>39</v>
      </c>
      <c r="H257">
        <v>40</v>
      </c>
      <c r="I257" s="104">
        <v>1560</v>
      </c>
      <c r="J257" t="s">
        <v>465</v>
      </c>
      <c r="K257" s="107" t="b">
        <f t="shared" si="6"/>
        <v>0</v>
      </c>
      <c r="L257" s="108" t="b">
        <f t="shared" si="7"/>
        <v>1</v>
      </c>
    </row>
    <row r="258" spans="1:12">
      <c r="A258" t="s">
        <v>470</v>
      </c>
      <c r="B258" s="110">
        <v>35793</v>
      </c>
      <c r="C258" t="s">
        <v>486</v>
      </c>
      <c r="D258" t="s">
        <v>487</v>
      </c>
      <c r="E258" t="s">
        <v>481</v>
      </c>
      <c r="F258" t="s">
        <v>501</v>
      </c>
      <c r="G258" s="104">
        <v>123.79</v>
      </c>
      <c r="H258">
        <v>20</v>
      </c>
      <c r="I258" s="104">
        <v>2475.8000000000002</v>
      </c>
      <c r="J258" t="s">
        <v>465</v>
      </c>
      <c r="K258" s="107" t="b">
        <f t="shared" si="6"/>
        <v>0</v>
      </c>
      <c r="L258" s="108" t="b">
        <f t="shared" si="7"/>
        <v>0</v>
      </c>
    </row>
    <row r="259" spans="1:12">
      <c r="A259" t="s">
        <v>460</v>
      </c>
      <c r="B259" s="110">
        <v>35794</v>
      </c>
      <c r="C259" t="s">
        <v>466</v>
      </c>
      <c r="D259" t="s">
        <v>480</v>
      </c>
      <c r="E259" t="s">
        <v>478</v>
      </c>
      <c r="F259" t="s">
        <v>523</v>
      </c>
      <c r="G259" s="104">
        <v>55</v>
      </c>
      <c r="H259">
        <v>15</v>
      </c>
      <c r="I259" s="104">
        <v>825</v>
      </c>
      <c r="J259" t="s">
        <v>489</v>
      </c>
      <c r="K259" s="107" t="b">
        <f t="shared" ref="K259:K322" si="8">AND(D259="madrid",G259&lt;18,J259="contado")</f>
        <v>0</v>
      </c>
      <c r="L259" s="108" t="b">
        <f t="shared" ref="L259:L322" si="9">OR(E259="bebidas",E259="lácteos",H259&gt;20)</f>
        <v>1</v>
      </c>
    </row>
    <row r="260" spans="1:12">
      <c r="A260" t="s">
        <v>470</v>
      </c>
      <c r="B260" s="110">
        <v>35794</v>
      </c>
      <c r="C260" t="s">
        <v>466</v>
      </c>
      <c r="D260" t="s">
        <v>480</v>
      </c>
      <c r="E260" t="s">
        <v>471</v>
      </c>
      <c r="F260" t="s">
        <v>490</v>
      </c>
      <c r="G260" s="104">
        <v>9.1999999999999993</v>
      </c>
      <c r="H260">
        <v>24</v>
      </c>
      <c r="I260" s="104">
        <v>220.8</v>
      </c>
      <c r="J260" t="s">
        <v>489</v>
      </c>
      <c r="K260" s="107" t="b">
        <f t="shared" si="8"/>
        <v>0</v>
      </c>
      <c r="L260" s="108" t="b">
        <f t="shared" si="9"/>
        <v>1</v>
      </c>
    </row>
    <row r="261" spans="1:12">
      <c r="A261" t="s">
        <v>460</v>
      </c>
      <c r="B261" s="110">
        <v>35794</v>
      </c>
      <c r="C261" t="s">
        <v>466</v>
      </c>
      <c r="D261" t="s">
        <v>480</v>
      </c>
      <c r="E261" t="s">
        <v>471</v>
      </c>
      <c r="F261" t="s">
        <v>511</v>
      </c>
      <c r="G261" s="104">
        <v>14</v>
      </c>
      <c r="H261">
        <v>15</v>
      </c>
      <c r="I261" s="104">
        <v>210</v>
      </c>
      <c r="J261" t="s">
        <v>489</v>
      </c>
      <c r="K261" s="107" t="b">
        <f t="shared" si="8"/>
        <v>0</v>
      </c>
      <c r="L261" s="108" t="b">
        <f t="shared" si="9"/>
        <v>0</v>
      </c>
    </row>
    <row r="262" spans="1:12">
      <c r="A262" t="s">
        <v>476</v>
      </c>
      <c r="B262" s="110">
        <v>35794</v>
      </c>
      <c r="C262" t="s">
        <v>495</v>
      </c>
      <c r="D262" t="s">
        <v>496</v>
      </c>
      <c r="E262" t="s">
        <v>481</v>
      </c>
      <c r="F262" t="s">
        <v>492</v>
      </c>
      <c r="G262" s="104">
        <v>45.6</v>
      </c>
      <c r="H262">
        <v>24</v>
      </c>
      <c r="I262" s="104">
        <v>1094.4000000000001</v>
      </c>
      <c r="J262" t="s">
        <v>465</v>
      </c>
      <c r="K262" s="107" t="b">
        <f t="shared" si="8"/>
        <v>0</v>
      </c>
      <c r="L262" s="108" t="b">
        <f t="shared" si="9"/>
        <v>1</v>
      </c>
    </row>
    <row r="263" spans="1:12">
      <c r="A263" t="s">
        <v>473</v>
      </c>
      <c r="B263" s="110">
        <v>35794</v>
      </c>
      <c r="C263" t="s">
        <v>495</v>
      </c>
      <c r="D263" t="s">
        <v>496</v>
      </c>
      <c r="E263" t="s">
        <v>481</v>
      </c>
      <c r="F263" t="s">
        <v>492</v>
      </c>
      <c r="G263" s="104">
        <v>31</v>
      </c>
      <c r="H263">
        <v>36</v>
      </c>
      <c r="I263" s="104">
        <v>1116</v>
      </c>
      <c r="J263" t="s">
        <v>465</v>
      </c>
      <c r="K263" s="107" t="b">
        <f t="shared" si="8"/>
        <v>0</v>
      </c>
      <c r="L263" s="108" t="b">
        <f t="shared" si="9"/>
        <v>1</v>
      </c>
    </row>
    <row r="264" spans="1:12">
      <c r="A264" t="s">
        <v>470</v>
      </c>
      <c r="B264" s="110">
        <v>35794</v>
      </c>
      <c r="C264" t="s">
        <v>495</v>
      </c>
      <c r="D264" t="s">
        <v>496</v>
      </c>
      <c r="E264" t="s">
        <v>471</v>
      </c>
      <c r="F264" t="s">
        <v>475</v>
      </c>
      <c r="G264" s="104">
        <v>20</v>
      </c>
      <c r="H264">
        <v>4</v>
      </c>
      <c r="I264" s="104">
        <v>80</v>
      </c>
      <c r="J264" t="s">
        <v>465</v>
      </c>
      <c r="K264" s="107" t="b">
        <f t="shared" si="8"/>
        <v>0</v>
      </c>
      <c r="L264" s="108" t="b">
        <f t="shared" si="9"/>
        <v>0</v>
      </c>
    </row>
    <row r="265" spans="1:12">
      <c r="A265" t="s">
        <v>470</v>
      </c>
      <c r="B265" s="110">
        <v>35796</v>
      </c>
      <c r="C265" t="s">
        <v>466</v>
      </c>
      <c r="D265" t="s">
        <v>480</v>
      </c>
      <c r="E265" t="s">
        <v>478</v>
      </c>
      <c r="F265" t="s">
        <v>491</v>
      </c>
      <c r="G265" s="104">
        <v>7</v>
      </c>
      <c r="H265">
        <v>20</v>
      </c>
      <c r="I265" s="104">
        <v>140</v>
      </c>
      <c r="J265" t="s">
        <v>489</v>
      </c>
      <c r="K265" s="107" t="b">
        <f t="shared" si="8"/>
        <v>0</v>
      </c>
      <c r="L265" s="108" t="b">
        <f t="shared" si="9"/>
        <v>1</v>
      </c>
    </row>
    <row r="266" spans="1:12">
      <c r="A266" t="s">
        <v>470</v>
      </c>
      <c r="B266" s="110">
        <v>35800</v>
      </c>
      <c r="C266" t="s">
        <v>466</v>
      </c>
      <c r="D266" t="s">
        <v>467</v>
      </c>
      <c r="E266" t="s">
        <v>468</v>
      </c>
      <c r="F266" t="s">
        <v>524</v>
      </c>
      <c r="G266" s="104">
        <v>19</v>
      </c>
      <c r="H266">
        <v>12</v>
      </c>
      <c r="I266" s="104">
        <v>228</v>
      </c>
      <c r="J266" t="s">
        <v>489</v>
      </c>
      <c r="K266" s="107" t="b">
        <f t="shared" si="8"/>
        <v>0</v>
      </c>
      <c r="L266" s="108" t="b">
        <f t="shared" si="9"/>
        <v>1</v>
      </c>
    </row>
    <row r="267" spans="1:12">
      <c r="A267" t="s">
        <v>460</v>
      </c>
      <c r="B267" s="110">
        <v>35800</v>
      </c>
      <c r="C267" t="s">
        <v>466</v>
      </c>
      <c r="D267" t="s">
        <v>467</v>
      </c>
      <c r="E267" t="s">
        <v>463</v>
      </c>
      <c r="F267" t="s">
        <v>499</v>
      </c>
      <c r="G267" s="104">
        <v>12</v>
      </c>
      <c r="H267">
        <v>35</v>
      </c>
      <c r="I267" s="104">
        <v>420</v>
      </c>
      <c r="J267" t="s">
        <v>489</v>
      </c>
      <c r="K267" s="107" t="b">
        <f t="shared" si="8"/>
        <v>0</v>
      </c>
      <c r="L267" s="108" t="b">
        <f t="shared" si="9"/>
        <v>1</v>
      </c>
    </row>
    <row r="268" spans="1:12">
      <c r="A268" t="s">
        <v>460</v>
      </c>
      <c r="B268" s="110">
        <v>35802</v>
      </c>
      <c r="C268" t="s">
        <v>461</v>
      </c>
      <c r="D268" t="s">
        <v>474</v>
      </c>
      <c r="E268" t="s">
        <v>468</v>
      </c>
      <c r="F268" t="s">
        <v>509</v>
      </c>
      <c r="G268" s="104">
        <v>7.75</v>
      </c>
      <c r="H268">
        <v>20</v>
      </c>
      <c r="I268" s="104">
        <v>155</v>
      </c>
      <c r="J268" t="s">
        <v>465</v>
      </c>
      <c r="K268" s="107" t="b">
        <f t="shared" si="8"/>
        <v>0</v>
      </c>
      <c r="L268" s="108" t="b">
        <f t="shared" si="9"/>
        <v>1</v>
      </c>
    </row>
    <row r="269" spans="1:12">
      <c r="A269" t="s">
        <v>476</v>
      </c>
      <c r="B269" s="110">
        <v>35802</v>
      </c>
      <c r="C269" t="s">
        <v>461</v>
      </c>
      <c r="D269" t="s">
        <v>462</v>
      </c>
      <c r="E269" t="s">
        <v>468</v>
      </c>
      <c r="F269" t="s">
        <v>531</v>
      </c>
      <c r="G269" s="104">
        <v>46</v>
      </c>
      <c r="H269">
        <v>7</v>
      </c>
      <c r="I269" s="104">
        <v>322</v>
      </c>
      <c r="J269" t="s">
        <v>465</v>
      </c>
      <c r="K269" s="107" t="b">
        <f t="shared" si="8"/>
        <v>0</v>
      </c>
      <c r="L269" s="108" t="b">
        <f t="shared" si="9"/>
        <v>1</v>
      </c>
    </row>
    <row r="270" spans="1:12">
      <c r="A270" t="s">
        <v>473</v>
      </c>
      <c r="B270" s="110">
        <v>35808</v>
      </c>
      <c r="C270" t="s">
        <v>461</v>
      </c>
      <c r="D270" t="s">
        <v>462</v>
      </c>
      <c r="E270" t="s">
        <v>468</v>
      </c>
      <c r="F270" t="s">
        <v>517</v>
      </c>
      <c r="G270" s="104">
        <v>263.5</v>
      </c>
      <c r="H270">
        <v>2</v>
      </c>
      <c r="I270" s="104">
        <v>527</v>
      </c>
      <c r="J270" t="s">
        <v>489</v>
      </c>
      <c r="K270" s="107" t="b">
        <f t="shared" si="8"/>
        <v>0</v>
      </c>
      <c r="L270" s="108" t="b">
        <f t="shared" si="9"/>
        <v>1</v>
      </c>
    </row>
    <row r="271" spans="1:12">
      <c r="A271" t="s">
        <v>460</v>
      </c>
      <c r="B271" s="110">
        <v>35808</v>
      </c>
      <c r="C271" t="s">
        <v>461</v>
      </c>
      <c r="D271" t="s">
        <v>462</v>
      </c>
      <c r="E271" t="s">
        <v>471</v>
      </c>
      <c r="F271" t="s">
        <v>503</v>
      </c>
      <c r="G271" s="104">
        <v>81</v>
      </c>
      <c r="H271">
        <v>5</v>
      </c>
      <c r="I271" s="104">
        <v>405</v>
      </c>
      <c r="J271" t="s">
        <v>489</v>
      </c>
      <c r="K271" s="107" t="b">
        <f t="shared" si="8"/>
        <v>0</v>
      </c>
      <c r="L271" s="108" t="b">
        <f t="shared" si="9"/>
        <v>0</v>
      </c>
    </row>
    <row r="272" spans="1:12">
      <c r="A272" t="s">
        <v>460</v>
      </c>
      <c r="B272" s="110">
        <v>35808</v>
      </c>
      <c r="C272" t="s">
        <v>466</v>
      </c>
      <c r="D272" t="s">
        <v>500</v>
      </c>
      <c r="E272" t="s">
        <v>468</v>
      </c>
      <c r="F272" t="s">
        <v>477</v>
      </c>
      <c r="G272" s="104">
        <v>18</v>
      </c>
      <c r="H272">
        <v>28</v>
      </c>
      <c r="I272" s="104">
        <v>504</v>
      </c>
      <c r="J272" t="s">
        <v>465</v>
      </c>
      <c r="K272" s="107" t="b">
        <f t="shared" si="8"/>
        <v>0</v>
      </c>
      <c r="L272" s="108" t="b">
        <f t="shared" si="9"/>
        <v>1</v>
      </c>
    </row>
    <row r="273" spans="1:12">
      <c r="A273" t="s">
        <v>470</v>
      </c>
      <c r="B273" s="110">
        <v>35808</v>
      </c>
      <c r="C273" t="s">
        <v>466</v>
      </c>
      <c r="D273" t="s">
        <v>500</v>
      </c>
      <c r="E273" t="s">
        <v>463</v>
      </c>
      <c r="F273" t="s">
        <v>533</v>
      </c>
      <c r="G273" s="104">
        <v>25</v>
      </c>
      <c r="H273">
        <v>6</v>
      </c>
      <c r="I273" s="104">
        <v>150</v>
      </c>
      <c r="J273" t="s">
        <v>465</v>
      </c>
      <c r="K273" s="107" t="b">
        <f t="shared" si="8"/>
        <v>0</v>
      </c>
      <c r="L273" s="108" t="b">
        <f t="shared" si="9"/>
        <v>0</v>
      </c>
    </row>
    <row r="274" spans="1:12">
      <c r="A274" t="s">
        <v>460</v>
      </c>
      <c r="B274" s="110">
        <v>35808</v>
      </c>
      <c r="C274" t="s">
        <v>466</v>
      </c>
      <c r="D274" t="s">
        <v>500</v>
      </c>
      <c r="E274" t="s">
        <v>478</v>
      </c>
      <c r="F274" t="s">
        <v>513</v>
      </c>
      <c r="G274" s="104">
        <v>34</v>
      </c>
      <c r="H274">
        <v>30</v>
      </c>
      <c r="I274" s="104">
        <v>1020</v>
      </c>
      <c r="J274" t="s">
        <v>465</v>
      </c>
      <c r="K274" s="107" t="b">
        <f t="shared" si="8"/>
        <v>0</v>
      </c>
      <c r="L274" s="108" t="b">
        <f t="shared" si="9"/>
        <v>1</v>
      </c>
    </row>
    <row r="275" spans="1:12">
      <c r="A275" t="s">
        <v>473</v>
      </c>
      <c r="B275" s="110">
        <v>35808</v>
      </c>
      <c r="C275" t="s">
        <v>466</v>
      </c>
      <c r="D275" t="s">
        <v>500</v>
      </c>
      <c r="E275" t="s">
        <v>471</v>
      </c>
      <c r="F275" t="s">
        <v>505</v>
      </c>
      <c r="G275" s="104">
        <v>12.5</v>
      </c>
      <c r="H275">
        <v>24</v>
      </c>
      <c r="I275" s="104">
        <v>300</v>
      </c>
      <c r="J275" t="s">
        <v>465</v>
      </c>
      <c r="K275" s="107" t="b">
        <f t="shared" si="8"/>
        <v>0</v>
      </c>
      <c r="L275" s="108" t="b">
        <f t="shared" si="9"/>
        <v>1</v>
      </c>
    </row>
    <row r="276" spans="1:12">
      <c r="A276" t="s">
        <v>473</v>
      </c>
      <c r="B276" s="110">
        <v>35808</v>
      </c>
      <c r="C276" t="s">
        <v>495</v>
      </c>
      <c r="D276" t="s">
        <v>507</v>
      </c>
      <c r="E276" t="s">
        <v>468</v>
      </c>
      <c r="F276" t="s">
        <v>524</v>
      </c>
      <c r="G276" s="104">
        <v>19</v>
      </c>
      <c r="H276">
        <v>10</v>
      </c>
      <c r="I276" s="104">
        <v>190</v>
      </c>
      <c r="J276" t="s">
        <v>489</v>
      </c>
      <c r="K276" s="107" t="b">
        <f t="shared" si="8"/>
        <v>0</v>
      </c>
      <c r="L276" s="108" t="b">
        <f t="shared" si="9"/>
        <v>1</v>
      </c>
    </row>
    <row r="277" spans="1:12">
      <c r="A277" t="s">
        <v>470</v>
      </c>
      <c r="B277" s="110">
        <v>35808</v>
      </c>
      <c r="C277" t="s">
        <v>495</v>
      </c>
      <c r="D277" t="s">
        <v>507</v>
      </c>
      <c r="E277" t="s">
        <v>463</v>
      </c>
      <c r="F277" t="s">
        <v>532</v>
      </c>
      <c r="G277" s="104">
        <v>40</v>
      </c>
      <c r="H277">
        <v>20</v>
      </c>
      <c r="I277" s="104">
        <v>800</v>
      </c>
      <c r="J277" t="s">
        <v>489</v>
      </c>
      <c r="K277" s="107" t="b">
        <f t="shared" si="8"/>
        <v>0</v>
      </c>
      <c r="L277" s="108" t="b">
        <f t="shared" si="9"/>
        <v>0</v>
      </c>
    </row>
    <row r="278" spans="1:12">
      <c r="A278" t="s">
        <v>470</v>
      </c>
      <c r="B278" s="110">
        <v>35808</v>
      </c>
      <c r="C278" t="s">
        <v>495</v>
      </c>
      <c r="D278" t="s">
        <v>507</v>
      </c>
      <c r="E278" t="s">
        <v>478</v>
      </c>
      <c r="F278" t="s">
        <v>513</v>
      </c>
      <c r="G278" s="104">
        <v>34</v>
      </c>
      <c r="H278">
        <v>21</v>
      </c>
      <c r="I278" s="104">
        <v>714</v>
      </c>
      <c r="J278" t="s">
        <v>489</v>
      </c>
      <c r="K278" s="107" t="b">
        <f t="shared" si="8"/>
        <v>0</v>
      </c>
      <c r="L278" s="108" t="b">
        <f t="shared" si="9"/>
        <v>1</v>
      </c>
    </row>
    <row r="279" spans="1:12">
      <c r="A279" t="s">
        <v>460</v>
      </c>
      <c r="B279" s="110">
        <v>35808</v>
      </c>
      <c r="C279" t="s">
        <v>495</v>
      </c>
      <c r="D279" t="s">
        <v>507</v>
      </c>
      <c r="E279" t="s">
        <v>478</v>
      </c>
      <c r="F279" t="s">
        <v>491</v>
      </c>
      <c r="G279" s="104">
        <v>6</v>
      </c>
      <c r="H279">
        <v>10</v>
      </c>
      <c r="I279" s="104">
        <v>60</v>
      </c>
      <c r="J279" t="s">
        <v>489</v>
      </c>
      <c r="K279" s="107" t="b">
        <f t="shared" si="8"/>
        <v>0</v>
      </c>
      <c r="L279" s="108" t="b">
        <f t="shared" si="9"/>
        <v>1</v>
      </c>
    </row>
    <row r="280" spans="1:12">
      <c r="A280" t="s">
        <v>470</v>
      </c>
      <c r="B280" s="110">
        <v>35810</v>
      </c>
      <c r="C280" t="s">
        <v>466</v>
      </c>
      <c r="D280" t="s">
        <v>500</v>
      </c>
      <c r="E280" t="s">
        <v>481</v>
      </c>
      <c r="F280" t="s">
        <v>501</v>
      </c>
      <c r="G280" s="104">
        <v>123.79</v>
      </c>
      <c r="H280">
        <v>8</v>
      </c>
      <c r="I280" s="104">
        <v>990.32</v>
      </c>
      <c r="J280" t="s">
        <v>465</v>
      </c>
      <c r="K280" s="107" t="b">
        <f t="shared" si="8"/>
        <v>0</v>
      </c>
      <c r="L280" s="108" t="b">
        <f t="shared" si="9"/>
        <v>0</v>
      </c>
    </row>
    <row r="281" spans="1:12">
      <c r="A281" t="s">
        <v>473</v>
      </c>
      <c r="B281" s="110">
        <v>35810</v>
      </c>
      <c r="C281" t="s">
        <v>466</v>
      </c>
      <c r="D281" t="s">
        <v>500</v>
      </c>
      <c r="E281" t="s">
        <v>468</v>
      </c>
      <c r="F281" t="s">
        <v>469</v>
      </c>
      <c r="G281" s="104">
        <v>25.89</v>
      </c>
      <c r="H281">
        <v>20</v>
      </c>
      <c r="I281" s="104">
        <v>517.79999999999995</v>
      </c>
      <c r="J281" t="s">
        <v>465</v>
      </c>
      <c r="K281" s="107" t="b">
        <f t="shared" si="8"/>
        <v>0</v>
      </c>
      <c r="L281" s="108" t="b">
        <f t="shared" si="9"/>
        <v>1</v>
      </c>
    </row>
    <row r="282" spans="1:12">
      <c r="A282" t="s">
        <v>476</v>
      </c>
      <c r="B282" s="110">
        <v>35814</v>
      </c>
      <c r="C282" t="s">
        <v>466</v>
      </c>
      <c r="D282" t="s">
        <v>500</v>
      </c>
      <c r="E282" t="s">
        <v>478</v>
      </c>
      <c r="F282" t="s">
        <v>518</v>
      </c>
      <c r="G282" s="104">
        <v>34.799999999999997</v>
      </c>
      <c r="H282">
        <v>15</v>
      </c>
      <c r="I282" s="104">
        <v>522</v>
      </c>
      <c r="J282" t="s">
        <v>465</v>
      </c>
      <c r="K282" s="107" t="b">
        <f t="shared" si="8"/>
        <v>0</v>
      </c>
      <c r="L282" s="108" t="b">
        <f t="shared" si="9"/>
        <v>1</v>
      </c>
    </row>
    <row r="283" spans="1:12">
      <c r="A283" t="s">
        <v>460</v>
      </c>
      <c r="B283" s="110">
        <v>35814</v>
      </c>
      <c r="C283" t="s">
        <v>466</v>
      </c>
      <c r="D283" t="s">
        <v>500</v>
      </c>
      <c r="E283" t="s">
        <v>468</v>
      </c>
      <c r="F283" t="s">
        <v>469</v>
      </c>
      <c r="G283" s="104">
        <v>13.25</v>
      </c>
      <c r="H283">
        <v>30</v>
      </c>
      <c r="I283" s="104">
        <v>397.5</v>
      </c>
      <c r="J283" t="s">
        <v>465</v>
      </c>
      <c r="K283" s="107" t="b">
        <f t="shared" si="8"/>
        <v>0</v>
      </c>
      <c r="L283" s="108" t="b">
        <f t="shared" si="9"/>
        <v>1</v>
      </c>
    </row>
    <row r="284" spans="1:12">
      <c r="A284" t="s">
        <v>470</v>
      </c>
      <c r="B284" s="110">
        <v>35818</v>
      </c>
      <c r="C284" t="s">
        <v>495</v>
      </c>
      <c r="D284" t="s">
        <v>496</v>
      </c>
      <c r="E284" t="s">
        <v>481</v>
      </c>
      <c r="F284" t="s">
        <v>535</v>
      </c>
      <c r="G284" s="104">
        <v>97</v>
      </c>
      <c r="H284">
        <v>3</v>
      </c>
      <c r="I284" s="104">
        <v>291</v>
      </c>
      <c r="J284" t="s">
        <v>465</v>
      </c>
      <c r="K284" s="107" t="b">
        <f t="shared" si="8"/>
        <v>0</v>
      </c>
      <c r="L284" s="108" t="b">
        <f t="shared" si="9"/>
        <v>0</v>
      </c>
    </row>
    <row r="285" spans="1:12">
      <c r="A285" t="s">
        <v>476</v>
      </c>
      <c r="B285" s="110">
        <v>35818</v>
      </c>
      <c r="C285" t="s">
        <v>495</v>
      </c>
      <c r="D285" t="s">
        <v>496</v>
      </c>
      <c r="E285" t="s">
        <v>463</v>
      </c>
      <c r="F285" t="s">
        <v>502</v>
      </c>
      <c r="G285" s="104">
        <v>21.35</v>
      </c>
      <c r="H285">
        <v>30</v>
      </c>
      <c r="I285" s="104">
        <v>640.5</v>
      </c>
      <c r="J285" t="s">
        <v>465</v>
      </c>
      <c r="K285" s="107" t="b">
        <f t="shared" si="8"/>
        <v>0</v>
      </c>
      <c r="L285" s="108" t="b">
        <f t="shared" si="9"/>
        <v>1</v>
      </c>
    </row>
    <row r="286" spans="1:12">
      <c r="A286" t="s">
        <v>470</v>
      </c>
      <c r="B286" s="110">
        <v>35821</v>
      </c>
      <c r="C286" t="s">
        <v>466</v>
      </c>
      <c r="D286" t="s">
        <v>467</v>
      </c>
      <c r="E286" t="s">
        <v>468</v>
      </c>
      <c r="F286" t="s">
        <v>524</v>
      </c>
      <c r="G286" s="104">
        <v>19</v>
      </c>
      <c r="H286">
        <v>5</v>
      </c>
      <c r="I286" s="104">
        <v>95</v>
      </c>
      <c r="J286" t="s">
        <v>489</v>
      </c>
      <c r="K286" s="107" t="b">
        <f t="shared" si="8"/>
        <v>0</v>
      </c>
      <c r="L286" s="108" t="b">
        <f t="shared" si="9"/>
        <v>1</v>
      </c>
    </row>
    <row r="287" spans="1:12">
      <c r="A287" t="s">
        <v>470</v>
      </c>
      <c r="B287" s="110">
        <v>35821</v>
      </c>
      <c r="C287" t="s">
        <v>466</v>
      </c>
      <c r="D287" t="s">
        <v>467</v>
      </c>
      <c r="E287" t="s">
        <v>471</v>
      </c>
      <c r="F287" t="s">
        <v>472</v>
      </c>
      <c r="G287" s="104">
        <v>19.5</v>
      </c>
      <c r="H287">
        <v>10</v>
      </c>
      <c r="I287" s="104">
        <v>195</v>
      </c>
      <c r="J287" t="s">
        <v>489</v>
      </c>
      <c r="K287" s="107" t="b">
        <f t="shared" si="8"/>
        <v>0</v>
      </c>
      <c r="L287" s="108" t="b">
        <f t="shared" si="9"/>
        <v>0</v>
      </c>
    </row>
    <row r="288" spans="1:12">
      <c r="A288" t="s">
        <v>476</v>
      </c>
      <c r="B288" s="110">
        <v>35821</v>
      </c>
      <c r="C288" t="s">
        <v>466</v>
      </c>
      <c r="D288" t="s">
        <v>467</v>
      </c>
      <c r="E288" t="s">
        <v>478</v>
      </c>
      <c r="F288" t="s">
        <v>523</v>
      </c>
      <c r="G288" s="104">
        <v>55</v>
      </c>
      <c r="H288">
        <v>42</v>
      </c>
      <c r="I288" s="104">
        <v>2310</v>
      </c>
      <c r="J288" t="s">
        <v>489</v>
      </c>
      <c r="K288" s="107" t="b">
        <f t="shared" si="8"/>
        <v>0</v>
      </c>
      <c r="L288" s="108" t="b">
        <f t="shared" si="9"/>
        <v>1</v>
      </c>
    </row>
    <row r="289" spans="1:12">
      <c r="A289" t="s">
        <v>470</v>
      </c>
      <c r="B289" s="110">
        <v>35821</v>
      </c>
      <c r="C289" t="s">
        <v>466</v>
      </c>
      <c r="D289" t="s">
        <v>467</v>
      </c>
      <c r="E289" t="s">
        <v>471</v>
      </c>
      <c r="F289" t="s">
        <v>511</v>
      </c>
      <c r="G289" s="104">
        <v>14</v>
      </c>
      <c r="H289">
        <v>10</v>
      </c>
      <c r="I289" s="104">
        <v>140</v>
      </c>
      <c r="J289" t="s">
        <v>489</v>
      </c>
      <c r="K289" s="107" t="b">
        <f t="shared" si="8"/>
        <v>0</v>
      </c>
      <c r="L289" s="108" t="b">
        <f t="shared" si="9"/>
        <v>0</v>
      </c>
    </row>
    <row r="290" spans="1:12">
      <c r="A290" t="s">
        <v>473</v>
      </c>
      <c r="B290" s="110">
        <v>35828</v>
      </c>
      <c r="C290" t="s">
        <v>495</v>
      </c>
      <c r="D290" t="s">
        <v>512</v>
      </c>
      <c r="E290" t="s">
        <v>468</v>
      </c>
      <c r="F290" t="s">
        <v>536</v>
      </c>
      <c r="G290" s="104">
        <v>14</v>
      </c>
      <c r="H290">
        <v>15</v>
      </c>
      <c r="I290" s="104">
        <v>210</v>
      </c>
      <c r="J290" t="s">
        <v>465</v>
      </c>
      <c r="K290" s="107" t="b">
        <f t="shared" si="8"/>
        <v>0</v>
      </c>
      <c r="L290" s="108" t="b">
        <f t="shared" si="9"/>
        <v>1</v>
      </c>
    </row>
    <row r="291" spans="1:12">
      <c r="A291" t="s">
        <v>476</v>
      </c>
      <c r="B291" s="110">
        <v>35828</v>
      </c>
      <c r="C291" t="s">
        <v>495</v>
      </c>
      <c r="D291" t="s">
        <v>512</v>
      </c>
      <c r="E291" t="s">
        <v>468</v>
      </c>
      <c r="F291" t="s">
        <v>484</v>
      </c>
      <c r="G291" s="104">
        <v>18</v>
      </c>
      <c r="H291">
        <v>4</v>
      </c>
      <c r="I291" s="104">
        <v>72</v>
      </c>
      <c r="J291" t="s">
        <v>465</v>
      </c>
      <c r="K291" s="107" t="b">
        <f t="shared" si="8"/>
        <v>0</v>
      </c>
      <c r="L291" s="108" t="b">
        <f t="shared" si="9"/>
        <v>1</v>
      </c>
    </row>
    <row r="292" spans="1:12">
      <c r="A292" t="s">
        <v>460</v>
      </c>
      <c r="B292" s="110">
        <v>35830</v>
      </c>
      <c r="C292" t="s">
        <v>466</v>
      </c>
      <c r="D292" t="s">
        <v>500</v>
      </c>
      <c r="E292" t="s">
        <v>468</v>
      </c>
      <c r="F292" t="s">
        <v>484</v>
      </c>
      <c r="G292" s="104">
        <v>18</v>
      </c>
      <c r="H292">
        <v>30</v>
      </c>
      <c r="I292" s="104">
        <v>540</v>
      </c>
      <c r="J292" t="s">
        <v>465</v>
      </c>
      <c r="K292" s="107" t="b">
        <f t="shared" si="8"/>
        <v>0</v>
      </c>
      <c r="L292" s="108" t="b">
        <f t="shared" si="9"/>
        <v>1</v>
      </c>
    </row>
    <row r="293" spans="1:12">
      <c r="A293" t="s">
        <v>470</v>
      </c>
      <c r="B293" s="110">
        <v>35830</v>
      </c>
      <c r="C293" t="s">
        <v>466</v>
      </c>
      <c r="D293" t="s">
        <v>500</v>
      </c>
      <c r="E293" t="s">
        <v>471</v>
      </c>
      <c r="F293" t="s">
        <v>475</v>
      </c>
      <c r="G293" s="104">
        <v>20</v>
      </c>
      <c r="H293">
        <v>42</v>
      </c>
      <c r="I293" s="104">
        <v>840</v>
      </c>
      <c r="J293" t="s">
        <v>465</v>
      </c>
      <c r="K293" s="107" t="b">
        <f t="shared" si="8"/>
        <v>0</v>
      </c>
      <c r="L293" s="108" t="b">
        <f t="shared" si="9"/>
        <v>1</v>
      </c>
    </row>
    <row r="294" spans="1:12">
      <c r="A294" t="s">
        <v>473</v>
      </c>
      <c r="B294" s="110">
        <v>35830</v>
      </c>
      <c r="C294" t="s">
        <v>466</v>
      </c>
      <c r="D294" t="s">
        <v>500</v>
      </c>
      <c r="E294" t="s">
        <v>471</v>
      </c>
      <c r="F294" t="s">
        <v>521</v>
      </c>
      <c r="G294" s="104">
        <v>31.23</v>
      </c>
      <c r="H294">
        <v>20</v>
      </c>
      <c r="I294" s="104">
        <v>624.6</v>
      </c>
      <c r="J294" t="s">
        <v>465</v>
      </c>
      <c r="K294" s="107" t="b">
        <f t="shared" si="8"/>
        <v>0</v>
      </c>
      <c r="L294" s="108" t="b">
        <f t="shared" si="9"/>
        <v>0</v>
      </c>
    </row>
    <row r="295" spans="1:12">
      <c r="A295" t="s">
        <v>460</v>
      </c>
      <c r="B295" s="110">
        <v>35830</v>
      </c>
      <c r="C295" t="s">
        <v>495</v>
      </c>
      <c r="D295" t="s">
        <v>496</v>
      </c>
      <c r="E295" t="s">
        <v>468</v>
      </c>
      <c r="F295" t="s">
        <v>534</v>
      </c>
      <c r="G295" s="104">
        <v>18</v>
      </c>
      <c r="H295">
        <v>40</v>
      </c>
      <c r="I295" s="104">
        <v>720</v>
      </c>
      <c r="J295" t="s">
        <v>489</v>
      </c>
      <c r="K295" s="107" t="b">
        <f t="shared" si="8"/>
        <v>0</v>
      </c>
      <c r="L295" s="108" t="b">
        <f t="shared" si="9"/>
        <v>1</v>
      </c>
    </row>
    <row r="296" spans="1:12">
      <c r="A296" t="s">
        <v>460</v>
      </c>
      <c r="B296" s="110">
        <v>35830</v>
      </c>
      <c r="C296" t="s">
        <v>495</v>
      </c>
      <c r="D296" t="s">
        <v>496</v>
      </c>
      <c r="E296" t="s">
        <v>481</v>
      </c>
      <c r="F296" t="s">
        <v>492</v>
      </c>
      <c r="G296" s="104">
        <v>9</v>
      </c>
      <c r="H296">
        <v>50</v>
      </c>
      <c r="I296" s="104">
        <v>450</v>
      </c>
      <c r="J296" t="s">
        <v>489</v>
      </c>
      <c r="K296" s="107" t="b">
        <f t="shared" si="8"/>
        <v>0</v>
      </c>
      <c r="L296" s="108" t="b">
        <f t="shared" si="9"/>
        <v>1</v>
      </c>
    </row>
    <row r="297" spans="1:12">
      <c r="A297" t="s">
        <v>476</v>
      </c>
      <c r="B297" s="110">
        <v>35830</v>
      </c>
      <c r="C297" t="s">
        <v>495</v>
      </c>
      <c r="D297" t="s">
        <v>496</v>
      </c>
      <c r="E297" t="s">
        <v>478</v>
      </c>
      <c r="F297" t="s">
        <v>491</v>
      </c>
      <c r="G297" s="104">
        <v>21</v>
      </c>
      <c r="H297">
        <v>10</v>
      </c>
      <c r="I297" s="104">
        <v>210</v>
      </c>
      <c r="J297" t="s">
        <v>489</v>
      </c>
      <c r="K297" s="107" t="b">
        <f t="shared" si="8"/>
        <v>0</v>
      </c>
      <c r="L297" s="108" t="b">
        <f t="shared" si="9"/>
        <v>1</v>
      </c>
    </row>
    <row r="298" spans="1:12">
      <c r="A298" t="s">
        <v>470</v>
      </c>
      <c r="B298" s="110">
        <v>35830</v>
      </c>
      <c r="C298" t="s">
        <v>495</v>
      </c>
      <c r="D298" t="s">
        <v>496</v>
      </c>
      <c r="E298" t="s">
        <v>471</v>
      </c>
      <c r="F298" t="s">
        <v>505</v>
      </c>
      <c r="G298" s="104">
        <v>12.5</v>
      </c>
      <c r="H298">
        <v>20</v>
      </c>
      <c r="I298" s="104">
        <v>250</v>
      </c>
      <c r="J298" t="s">
        <v>489</v>
      </c>
      <c r="K298" s="107" t="b">
        <f t="shared" si="8"/>
        <v>0</v>
      </c>
      <c r="L298" s="108" t="b">
        <f t="shared" si="9"/>
        <v>0</v>
      </c>
    </row>
    <row r="299" spans="1:12">
      <c r="A299" t="s">
        <v>460</v>
      </c>
      <c r="B299" s="110">
        <v>35831</v>
      </c>
      <c r="C299" t="s">
        <v>486</v>
      </c>
      <c r="D299" t="s">
        <v>504</v>
      </c>
      <c r="E299" t="s">
        <v>481</v>
      </c>
      <c r="F299" t="s">
        <v>492</v>
      </c>
      <c r="G299" s="104">
        <v>24</v>
      </c>
      <c r="H299">
        <v>10</v>
      </c>
      <c r="I299" s="104">
        <v>240</v>
      </c>
      <c r="J299" t="s">
        <v>465</v>
      </c>
      <c r="K299" s="107" t="b">
        <f t="shared" si="8"/>
        <v>0</v>
      </c>
      <c r="L299" s="108" t="b">
        <f t="shared" si="9"/>
        <v>0</v>
      </c>
    </row>
    <row r="300" spans="1:12">
      <c r="A300" t="s">
        <v>470</v>
      </c>
      <c r="B300" s="110">
        <v>35831</v>
      </c>
      <c r="C300" t="s">
        <v>486</v>
      </c>
      <c r="D300" t="s">
        <v>504</v>
      </c>
      <c r="E300" t="s">
        <v>463</v>
      </c>
      <c r="F300" t="s">
        <v>464</v>
      </c>
      <c r="G300" s="104">
        <v>21.05</v>
      </c>
      <c r="H300">
        <v>21</v>
      </c>
      <c r="I300" s="104">
        <v>442.05</v>
      </c>
      <c r="J300" t="s">
        <v>465</v>
      </c>
      <c r="K300" s="107" t="b">
        <f t="shared" si="8"/>
        <v>0</v>
      </c>
      <c r="L300" s="108" t="b">
        <f t="shared" si="9"/>
        <v>1</v>
      </c>
    </row>
    <row r="301" spans="1:12">
      <c r="A301" t="s">
        <v>473</v>
      </c>
      <c r="B301" s="110">
        <v>35831</v>
      </c>
      <c r="C301" t="s">
        <v>486</v>
      </c>
      <c r="D301" t="s">
        <v>504</v>
      </c>
      <c r="E301" t="s">
        <v>463</v>
      </c>
      <c r="F301" t="s">
        <v>499</v>
      </c>
      <c r="G301" s="104">
        <v>33.25</v>
      </c>
      <c r="H301">
        <v>15</v>
      </c>
      <c r="I301" s="104">
        <v>498.75</v>
      </c>
      <c r="J301" t="s">
        <v>465</v>
      </c>
      <c r="K301" s="107" t="b">
        <f t="shared" si="8"/>
        <v>0</v>
      </c>
      <c r="L301" s="108" t="b">
        <f t="shared" si="9"/>
        <v>0</v>
      </c>
    </row>
    <row r="302" spans="1:12">
      <c r="A302" t="s">
        <v>473</v>
      </c>
      <c r="B302" s="110">
        <v>35831</v>
      </c>
      <c r="C302" t="s">
        <v>486</v>
      </c>
      <c r="D302" t="s">
        <v>504</v>
      </c>
      <c r="E302" t="s">
        <v>471</v>
      </c>
      <c r="F302" t="s">
        <v>530</v>
      </c>
      <c r="G302" s="104">
        <v>49.3</v>
      </c>
      <c r="H302">
        <v>20</v>
      </c>
      <c r="I302" s="104">
        <v>986</v>
      </c>
      <c r="J302" t="s">
        <v>465</v>
      </c>
      <c r="K302" s="107" t="b">
        <f t="shared" si="8"/>
        <v>0</v>
      </c>
      <c r="L302" s="108" t="b">
        <f t="shared" si="9"/>
        <v>0</v>
      </c>
    </row>
    <row r="303" spans="1:12">
      <c r="A303" t="s">
        <v>460</v>
      </c>
      <c r="B303" s="110">
        <v>35832</v>
      </c>
      <c r="C303" t="s">
        <v>486</v>
      </c>
      <c r="D303" t="s">
        <v>504</v>
      </c>
      <c r="E303" t="s">
        <v>463</v>
      </c>
      <c r="F303" t="s">
        <v>499</v>
      </c>
      <c r="G303" s="104">
        <v>31</v>
      </c>
      <c r="H303">
        <v>10</v>
      </c>
      <c r="I303" s="104">
        <v>310</v>
      </c>
      <c r="J303" t="s">
        <v>465</v>
      </c>
      <c r="K303" s="107" t="b">
        <f t="shared" si="8"/>
        <v>0</v>
      </c>
      <c r="L303" s="108" t="b">
        <f t="shared" si="9"/>
        <v>0</v>
      </c>
    </row>
    <row r="304" spans="1:12">
      <c r="A304" t="s">
        <v>476</v>
      </c>
      <c r="B304" s="110">
        <v>35835</v>
      </c>
      <c r="C304" t="s">
        <v>466</v>
      </c>
      <c r="D304" t="s">
        <v>467</v>
      </c>
      <c r="E304" t="s">
        <v>468</v>
      </c>
      <c r="F304" t="s">
        <v>469</v>
      </c>
      <c r="G304" s="104">
        <v>62.5</v>
      </c>
      <c r="H304">
        <v>25</v>
      </c>
      <c r="I304" s="104">
        <v>1562.5</v>
      </c>
      <c r="J304" t="s">
        <v>489</v>
      </c>
      <c r="K304" s="107" t="b">
        <f t="shared" si="8"/>
        <v>0</v>
      </c>
      <c r="L304" s="108" t="b">
        <f t="shared" si="9"/>
        <v>1</v>
      </c>
    </row>
    <row r="305" spans="1:12">
      <c r="A305" t="s">
        <v>470</v>
      </c>
      <c r="B305" s="110">
        <v>35835</v>
      </c>
      <c r="C305" t="s">
        <v>466</v>
      </c>
      <c r="D305" t="s">
        <v>467</v>
      </c>
      <c r="E305" t="s">
        <v>471</v>
      </c>
      <c r="F305" t="s">
        <v>494</v>
      </c>
      <c r="G305" s="104">
        <v>17.45</v>
      </c>
      <c r="H305">
        <v>30</v>
      </c>
      <c r="I305" s="104">
        <v>523.5</v>
      </c>
      <c r="J305" t="s">
        <v>489</v>
      </c>
      <c r="K305" s="107" t="b">
        <f t="shared" si="8"/>
        <v>0</v>
      </c>
      <c r="L305" s="108" t="b">
        <f t="shared" si="9"/>
        <v>1</v>
      </c>
    </row>
    <row r="306" spans="1:12">
      <c r="A306" t="s">
        <v>473</v>
      </c>
      <c r="B306" s="110">
        <v>35837</v>
      </c>
      <c r="C306" t="s">
        <v>461</v>
      </c>
      <c r="D306" t="s">
        <v>474</v>
      </c>
      <c r="E306" t="s">
        <v>468</v>
      </c>
      <c r="F306" t="s">
        <v>469</v>
      </c>
      <c r="G306" s="104">
        <v>15</v>
      </c>
      <c r="H306">
        <v>10</v>
      </c>
      <c r="I306" s="104">
        <v>150</v>
      </c>
      <c r="J306" t="s">
        <v>489</v>
      </c>
      <c r="K306" s="107" t="b">
        <f t="shared" si="8"/>
        <v>0</v>
      </c>
      <c r="L306" s="108" t="b">
        <f t="shared" si="9"/>
        <v>1</v>
      </c>
    </row>
    <row r="307" spans="1:12">
      <c r="A307" t="s">
        <v>473</v>
      </c>
      <c r="B307" s="110">
        <v>35839</v>
      </c>
      <c r="C307" t="s">
        <v>466</v>
      </c>
      <c r="D307" t="s">
        <v>467</v>
      </c>
      <c r="E307" t="s">
        <v>463</v>
      </c>
      <c r="F307" t="s">
        <v>483</v>
      </c>
      <c r="G307" s="104">
        <v>13</v>
      </c>
      <c r="H307">
        <v>40</v>
      </c>
      <c r="I307" s="104">
        <v>520</v>
      </c>
      <c r="J307" t="s">
        <v>489</v>
      </c>
      <c r="K307" s="107" t="b">
        <f t="shared" si="8"/>
        <v>0</v>
      </c>
      <c r="L307" s="108" t="b">
        <f t="shared" si="9"/>
        <v>1</v>
      </c>
    </row>
    <row r="308" spans="1:12">
      <c r="A308" t="s">
        <v>460</v>
      </c>
      <c r="B308" s="110">
        <v>35839</v>
      </c>
      <c r="C308" t="s">
        <v>466</v>
      </c>
      <c r="D308" t="s">
        <v>467</v>
      </c>
      <c r="E308" t="s">
        <v>478</v>
      </c>
      <c r="F308" t="s">
        <v>479</v>
      </c>
      <c r="G308" s="104">
        <v>12.5</v>
      </c>
      <c r="H308">
        <v>35</v>
      </c>
      <c r="I308" s="104">
        <v>437.5</v>
      </c>
      <c r="J308" t="s">
        <v>489</v>
      </c>
      <c r="K308" s="107" t="b">
        <f t="shared" si="8"/>
        <v>0</v>
      </c>
      <c r="L308" s="108" t="b">
        <f t="shared" si="9"/>
        <v>1</v>
      </c>
    </row>
    <row r="309" spans="1:12">
      <c r="A309" t="s">
        <v>476</v>
      </c>
      <c r="B309" s="110">
        <v>35839</v>
      </c>
      <c r="C309" t="s">
        <v>466</v>
      </c>
      <c r="D309" t="s">
        <v>467</v>
      </c>
      <c r="E309" t="s">
        <v>463</v>
      </c>
      <c r="F309" t="s">
        <v>499</v>
      </c>
      <c r="G309" s="104">
        <v>31</v>
      </c>
      <c r="H309">
        <v>70</v>
      </c>
      <c r="I309" s="104">
        <v>2170</v>
      </c>
      <c r="J309" t="s">
        <v>489</v>
      </c>
      <c r="K309" s="107" t="b">
        <f t="shared" si="8"/>
        <v>0</v>
      </c>
      <c r="L309" s="108" t="b">
        <f t="shared" si="9"/>
        <v>1</v>
      </c>
    </row>
    <row r="310" spans="1:12">
      <c r="A310" t="s">
        <v>470</v>
      </c>
      <c r="B310" s="110">
        <v>35839</v>
      </c>
      <c r="C310" t="s">
        <v>486</v>
      </c>
      <c r="D310" t="s">
        <v>516</v>
      </c>
      <c r="E310" t="s">
        <v>471</v>
      </c>
      <c r="F310" t="s">
        <v>511</v>
      </c>
      <c r="G310" s="104">
        <v>14</v>
      </c>
      <c r="H310">
        <v>5</v>
      </c>
      <c r="I310" s="104">
        <v>70</v>
      </c>
      <c r="J310" t="s">
        <v>465</v>
      </c>
      <c r="K310" s="107" t="b">
        <f t="shared" si="8"/>
        <v>0</v>
      </c>
      <c r="L310" s="108" t="b">
        <f t="shared" si="9"/>
        <v>0</v>
      </c>
    </row>
    <row r="311" spans="1:12">
      <c r="A311" t="s">
        <v>470</v>
      </c>
      <c r="B311" s="110">
        <v>35842</v>
      </c>
      <c r="C311" t="s">
        <v>486</v>
      </c>
      <c r="D311" t="s">
        <v>504</v>
      </c>
      <c r="E311" t="s">
        <v>468</v>
      </c>
      <c r="F311" t="s">
        <v>524</v>
      </c>
      <c r="G311" s="104">
        <v>19</v>
      </c>
      <c r="H311">
        <v>20</v>
      </c>
      <c r="I311" s="104">
        <v>380</v>
      </c>
      <c r="J311" t="s">
        <v>465</v>
      </c>
      <c r="K311" s="107" t="b">
        <f t="shared" si="8"/>
        <v>0</v>
      </c>
      <c r="L311" s="108" t="b">
        <f t="shared" si="9"/>
        <v>1</v>
      </c>
    </row>
    <row r="312" spans="1:12">
      <c r="A312" t="s">
        <v>473</v>
      </c>
      <c r="B312" s="110">
        <v>35842</v>
      </c>
      <c r="C312" t="s">
        <v>486</v>
      </c>
      <c r="D312" t="s">
        <v>504</v>
      </c>
      <c r="E312" t="s">
        <v>471</v>
      </c>
      <c r="F312" t="s">
        <v>505</v>
      </c>
      <c r="G312" s="104">
        <v>12.5</v>
      </c>
      <c r="H312">
        <v>18</v>
      </c>
      <c r="I312" s="104">
        <v>225</v>
      </c>
      <c r="J312" t="s">
        <v>465</v>
      </c>
      <c r="K312" s="107" t="b">
        <f t="shared" si="8"/>
        <v>0</v>
      </c>
      <c r="L312" s="108" t="b">
        <f t="shared" si="9"/>
        <v>0</v>
      </c>
    </row>
    <row r="313" spans="1:12">
      <c r="A313" t="s">
        <v>470</v>
      </c>
      <c r="B313" s="110">
        <v>35846</v>
      </c>
      <c r="C313" t="s">
        <v>461</v>
      </c>
      <c r="D313" t="s">
        <v>462</v>
      </c>
      <c r="E313" t="s">
        <v>478</v>
      </c>
      <c r="F313" t="s">
        <v>491</v>
      </c>
      <c r="G313" s="104">
        <v>6</v>
      </c>
      <c r="H313">
        <v>5</v>
      </c>
      <c r="I313" s="104">
        <v>30</v>
      </c>
      <c r="J313" t="s">
        <v>465</v>
      </c>
      <c r="K313" s="107" t="b">
        <f t="shared" si="8"/>
        <v>0</v>
      </c>
      <c r="L313" s="108" t="b">
        <f t="shared" si="9"/>
        <v>1</v>
      </c>
    </row>
    <row r="314" spans="1:12">
      <c r="A314" t="s">
        <v>476</v>
      </c>
      <c r="B314" s="110">
        <v>35846</v>
      </c>
      <c r="C314" t="s">
        <v>466</v>
      </c>
      <c r="D314" t="s">
        <v>480</v>
      </c>
      <c r="E314" t="s">
        <v>468</v>
      </c>
      <c r="F314" t="s">
        <v>469</v>
      </c>
      <c r="G314" s="104">
        <v>15</v>
      </c>
      <c r="H314">
        <v>3</v>
      </c>
      <c r="I314" s="104">
        <v>45</v>
      </c>
      <c r="J314" t="s">
        <v>465</v>
      </c>
      <c r="K314" s="107" t="b">
        <f t="shared" si="8"/>
        <v>0</v>
      </c>
      <c r="L314" s="108" t="b">
        <f t="shared" si="9"/>
        <v>1</v>
      </c>
    </row>
    <row r="315" spans="1:12">
      <c r="A315" t="s">
        <v>470</v>
      </c>
      <c r="B315" s="110">
        <v>35850</v>
      </c>
      <c r="C315" t="s">
        <v>466</v>
      </c>
      <c r="D315" t="s">
        <v>480</v>
      </c>
      <c r="E315" t="s">
        <v>468</v>
      </c>
      <c r="F315" t="s">
        <v>534</v>
      </c>
      <c r="G315" s="104">
        <v>18</v>
      </c>
      <c r="H315">
        <v>20</v>
      </c>
      <c r="I315" s="104">
        <v>360</v>
      </c>
      <c r="J315" t="s">
        <v>465</v>
      </c>
      <c r="K315" s="107" t="b">
        <f t="shared" si="8"/>
        <v>0</v>
      </c>
      <c r="L315" s="108" t="b">
        <f t="shared" si="9"/>
        <v>1</v>
      </c>
    </row>
    <row r="316" spans="1:12">
      <c r="A316" t="s">
        <v>476</v>
      </c>
      <c r="B316" s="110">
        <v>35850</v>
      </c>
      <c r="C316" t="s">
        <v>466</v>
      </c>
      <c r="D316" t="s">
        <v>467</v>
      </c>
      <c r="E316" t="s">
        <v>463</v>
      </c>
      <c r="F316" t="s">
        <v>464</v>
      </c>
      <c r="G316" s="104">
        <v>21.05</v>
      </c>
      <c r="H316">
        <v>21</v>
      </c>
      <c r="I316" s="104">
        <v>442.05</v>
      </c>
      <c r="J316" t="s">
        <v>465</v>
      </c>
      <c r="K316" s="107" t="b">
        <f t="shared" si="8"/>
        <v>0</v>
      </c>
      <c r="L316" s="108" t="b">
        <f t="shared" si="9"/>
        <v>1</v>
      </c>
    </row>
    <row r="317" spans="1:12">
      <c r="A317" t="s">
        <v>473</v>
      </c>
      <c r="B317" s="110">
        <v>35850</v>
      </c>
      <c r="C317" t="s">
        <v>466</v>
      </c>
      <c r="D317" t="s">
        <v>467</v>
      </c>
      <c r="E317" t="s">
        <v>463</v>
      </c>
      <c r="F317" t="s">
        <v>499</v>
      </c>
      <c r="G317" s="104">
        <v>6</v>
      </c>
      <c r="H317">
        <v>40</v>
      </c>
      <c r="I317" s="104">
        <v>240</v>
      </c>
      <c r="J317" t="s">
        <v>465</v>
      </c>
      <c r="K317" s="107" t="b">
        <f t="shared" si="8"/>
        <v>0</v>
      </c>
      <c r="L317" s="108" t="b">
        <f t="shared" si="9"/>
        <v>1</v>
      </c>
    </row>
    <row r="318" spans="1:12">
      <c r="A318" t="s">
        <v>473</v>
      </c>
      <c r="B318" s="110">
        <v>35850</v>
      </c>
      <c r="C318" t="s">
        <v>466</v>
      </c>
      <c r="D318" t="s">
        <v>467</v>
      </c>
      <c r="E318" t="s">
        <v>471</v>
      </c>
      <c r="F318" t="s">
        <v>505</v>
      </c>
      <c r="G318" s="104">
        <v>12.5</v>
      </c>
      <c r="H318">
        <v>20</v>
      </c>
      <c r="I318" s="104">
        <v>250</v>
      </c>
      <c r="J318" t="s">
        <v>465</v>
      </c>
      <c r="K318" s="107" t="b">
        <f t="shared" si="8"/>
        <v>0</v>
      </c>
      <c r="L318" s="108" t="b">
        <f t="shared" si="9"/>
        <v>0</v>
      </c>
    </row>
    <row r="319" spans="1:12">
      <c r="A319" t="s">
        <v>460</v>
      </c>
      <c r="B319" s="110">
        <v>35852</v>
      </c>
      <c r="C319" t="s">
        <v>466</v>
      </c>
      <c r="D319" t="s">
        <v>500</v>
      </c>
      <c r="E319" t="s">
        <v>463</v>
      </c>
      <c r="F319" t="s">
        <v>510</v>
      </c>
      <c r="G319" s="104">
        <v>22</v>
      </c>
      <c r="H319">
        <v>30</v>
      </c>
      <c r="I319" s="104">
        <v>660</v>
      </c>
      <c r="J319" t="s">
        <v>489</v>
      </c>
      <c r="K319" s="107" t="b">
        <f t="shared" si="8"/>
        <v>0</v>
      </c>
      <c r="L319" s="108" t="b">
        <f t="shared" si="9"/>
        <v>1</v>
      </c>
    </row>
    <row r="320" spans="1:12">
      <c r="A320" t="s">
        <v>460</v>
      </c>
      <c r="B320" s="110">
        <v>35852</v>
      </c>
      <c r="C320" t="s">
        <v>466</v>
      </c>
      <c r="D320" t="s">
        <v>500</v>
      </c>
      <c r="E320" t="s">
        <v>478</v>
      </c>
      <c r="F320" t="s">
        <v>520</v>
      </c>
      <c r="G320" s="104">
        <v>2.5</v>
      </c>
      <c r="H320">
        <v>40</v>
      </c>
      <c r="I320" s="104">
        <v>100</v>
      </c>
      <c r="J320" t="s">
        <v>489</v>
      </c>
      <c r="K320" s="107" t="b">
        <f t="shared" si="8"/>
        <v>0</v>
      </c>
      <c r="L320" s="108" t="b">
        <f t="shared" si="9"/>
        <v>1</v>
      </c>
    </row>
    <row r="321" spans="1:12">
      <c r="A321" t="s">
        <v>476</v>
      </c>
      <c r="B321" s="110">
        <v>35852</v>
      </c>
      <c r="C321" t="s">
        <v>466</v>
      </c>
      <c r="D321" t="s">
        <v>500</v>
      </c>
      <c r="E321" t="s">
        <v>463</v>
      </c>
      <c r="F321" t="s">
        <v>499</v>
      </c>
      <c r="G321" s="104">
        <v>13.25</v>
      </c>
      <c r="H321">
        <v>15</v>
      </c>
      <c r="I321" s="104">
        <v>198.75</v>
      </c>
      <c r="J321" t="s">
        <v>489</v>
      </c>
      <c r="K321" s="107" t="b">
        <f t="shared" si="8"/>
        <v>0</v>
      </c>
      <c r="L321" s="108" t="b">
        <f t="shared" si="9"/>
        <v>0</v>
      </c>
    </row>
    <row r="322" spans="1:12">
      <c r="A322" t="s">
        <v>473</v>
      </c>
      <c r="B322" s="110">
        <v>35852</v>
      </c>
      <c r="C322" t="s">
        <v>486</v>
      </c>
      <c r="D322" t="s">
        <v>504</v>
      </c>
      <c r="E322" t="s">
        <v>468</v>
      </c>
      <c r="F322" t="s">
        <v>536</v>
      </c>
      <c r="G322" s="104">
        <v>14</v>
      </c>
      <c r="H322">
        <v>15</v>
      </c>
      <c r="I322" s="104">
        <v>210</v>
      </c>
      <c r="J322" t="s">
        <v>489</v>
      </c>
      <c r="K322" s="107" t="b">
        <f t="shared" si="8"/>
        <v>0</v>
      </c>
      <c r="L322" s="108" t="b">
        <f t="shared" si="9"/>
        <v>1</v>
      </c>
    </row>
    <row r="323" spans="1:12">
      <c r="A323" t="s">
        <v>460</v>
      </c>
      <c r="B323" s="110">
        <v>35852</v>
      </c>
      <c r="C323" t="s">
        <v>486</v>
      </c>
      <c r="D323" t="s">
        <v>504</v>
      </c>
      <c r="E323" t="s">
        <v>468</v>
      </c>
      <c r="F323" t="s">
        <v>534</v>
      </c>
      <c r="G323" s="104">
        <v>18</v>
      </c>
      <c r="H323">
        <v>10</v>
      </c>
      <c r="I323" s="104">
        <v>180</v>
      </c>
      <c r="J323" t="s">
        <v>489</v>
      </c>
      <c r="K323" s="107" t="b">
        <f t="shared" ref="K323:K386" si="10">AND(D323="madrid",G323&lt;18,J323="contado")</f>
        <v>0</v>
      </c>
      <c r="L323" s="108" t="b">
        <f t="shared" ref="L323:L386" si="11">OR(E323="bebidas",E323="lácteos",H323&gt;20)</f>
        <v>1</v>
      </c>
    </row>
    <row r="324" spans="1:12">
      <c r="A324" t="s">
        <v>473</v>
      </c>
      <c r="B324" s="110">
        <v>35852</v>
      </c>
      <c r="C324" t="s">
        <v>486</v>
      </c>
      <c r="D324" t="s">
        <v>504</v>
      </c>
      <c r="E324" t="s">
        <v>481</v>
      </c>
      <c r="F324" t="s">
        <v>527</v>
      </c>
      <c r="G324" s="104">
        <v>39</v>
      </c>
      <c r="H324">
        <v>12</v>
      </c>
      <c r="I324" s="104">
        <v>468</v>
      </c>
      <c r="J324" t="s">
        <v>489</v>
      </c>
      <c r="K324" s="107" t="b">
        <f t="shared" si="10"/>
        <v>0</v>
      </c>
      <c r="L324" s="108" t="b">
        <f t="shared" si="11"/>
        <v>0</v>
      </c>
    </row>
    <row r="325" spans="1:12">
      <c r="A325" t="s">
        <v>470</v>
      </c>
      <c r="B325" s="110">
        <v>35853</v>
      </c>
      <c r="C325" t="s">
        <v>461</v>
      </c>
      <c r="D325" t="s">
        <v>474</v>
      </c>
      <c r="E325" t="s">
        <v>478</v>
      </c>
      <c r="F325" t="s">
        <v>491</v>
      </c>
      <c r="G325" s="104">
        <v>19.5</v>
      </c>
      <c r="H325">
        <v>80</v>
      </c>
      <c r="I325" s="104">
        <v>390</v>
      </c>
      <c r="J325" t="s">
        <v>465</v>
      </c>
      <c r="K325" s="107" t="b">
        <f t="shared" si="10"/>
        <v>0</v>
      </c>
      <c r="L325" s="108" t="b">
        <f t="shared" si="11"/>
        <v>1</v>
      </c>
    </row>
    <row r="326" spans="1:12">
      <c r="A326" t="s">
        <v>470</v>
      </c>
      <c r="B326" s="110">
        <v>35853</v>
      </c>
      <c r="C326" t="s">
        <v>461</v>
      </c>
      <c r="D326" t="s">
        <v>462</v>
      </c>
      <c r="E326" t="s">
        <v>478</v>
      </c>
      <c r="F326" t="s">
        <v>529</v>
      </c>
      <c r="G326" s="104">
        <v>32</v>
      </c>
      <c r="H326">
        <v>6</v>
      </c>
      <c r="I326" s="104">
        <v>192</v>
      </c>
      <c r="J326" t="s">
        <v>465</v>
      </c>
      <c r="K326" s="107" t="b">
        <f t="shared" si="10"/>
        <v>0</v>
      </c>
      <c r="L326" s="108" t="b">
        <f t="shared" si="11"/>
        <v>1</v>
      </c>
    </row>
    <row r="327" spans="1:12">
      <c r="A327" t="s">
        <v>470</v>
      </c>
      <c r="B327" s="110">
        <v>35853</v>
      </c>
      <c r="C327" t="s">
        <v>461</v>
      </c>
      <c r="D327" t="s">
        <v>462</v>
      </c>
      <c r="E327" t="s">
        <v>471</v>
      </c>
      <c r="F327" t="s">
        <v>494</v>
      </c>
      <c r="G327" s="104">
        <v>17.45</v>
      </c>
      <c r="H327">
        <v>6</v>
      </c>
      <c r="I327" s="104">
        <v>104.7</v>
      </c>
      <c r="J327" t="s">
        <v>465</v>
      </c>
      <c r="K327" s="107" t="b">
        <f t="shared" si="10"/>
        <v>0</v>
      </c>
      <c r="L327" s="108" t="b">
        <f t="shared" si="11"/>
        <v>0</v>
      </c>
    </row>
    <row r="328" spans="1:12">
      <c r="A328" t="s">
        <v>473</v>
      </c>
      <c r="B328" s="110">
        <v>35853</v>
      </c>
      <c r="C328" t="s">
        <v>466</v>
      </c>
      <c r="D328" t="s">
        <v>500</v>
      </c>
      <c r="E328" t="s">
        <v>478</v>
      </c>
      <c r="F328" t="s">
        <v>515</v>
      </c>
      <c r="G328" s="104">
        <v>21.5</v>
      </c>
      <c r="H328">
        <v>25</v>
      </c>
      <c r="I328" s="104">
        <v>537.5</v>
      </c>
      <c r="J328" t="s">
        <v>489</v>
      </c>
      <c r="K328" s="107" t="b">
        <f t="shared" si="10"/>
        <v>0</v>
      </c>
      <c r="L328" s="108" t="b">
        <f t="shared" si="11"/>
        <v>1</v>
      </c>
    </row>
    <row r="329" spans="1:12">
      <c r="A329" t="s">
        <v>460</v>
      </c>
      <c r="B329" s="110">
        <v>35856</v>
      </c>
      <c r="C329" t="s">
        <v>486</v>
      </c>
      <c r="D329" t="s">
        <v>487</v>
      </c>
      <c r="E329" t="s">
        <v>478</v>
      </c>
      <c r="F329" t="s">
        <v>513</v>
      </c>
      <c r="G329" s="104">
        <v>34</v>
      </c>
      <c r="H329">
        <v>10</v>
      </c>
      <c r="I329" s="104">
        <v>340</v>
      </c>
      <c r="J329" t="s">
        <v>465</v>
      </c>
      <c r="K329" s="107" t="b">
        <f t="shared" si="10"/>
        <v>0</v>
      </c>
      <c r="L329" s="108" t="b">
        <f t="shared" si="11"/>
        <v>1</v>
      </c>
    </row>
    <row r="330" spans="1:12">
      <c r="A330" t="s">
        <v>476</v>
      </c>
      <c r="B330" s="110">
        <v>35856</v>
      </c>
      <c r="C330" t="s">
        <v>486</v>
      </c>
      <c r="D330" t="s">
        <v>487</v>
      </c>
      <c r="E330" t="s">
        <v>468</v>
      </c>
      <c r="F330" t="s">
        <v>469</v>
      </c>
      <c r="G330" s="104">
        <v>25.89</v>
      </c>
      <c r="H330">
        <v>1</v>
      </c>
      <c r="I330" s="104">
        <v>25.89</v>
      </c>
      <c r="J330" t="s">
        <v>465</v>
      </c>
      <c r="K330" s="107" t="b">
        <f t="shared" si="10"/>
        <v>0</v>
      </c>
      <c r="L330" s="108" t="b">
        <f t="shared" si="11"/>
        <v>1</v>
      </c>
    </row>
    <row r="331" spans="1:12">
      <c r="A331" t="s">
        <v>473</v>
      </c>
      <c r="B331" s="110">
        <v>35857</v>
      </c>
      <c r="C331" t="s">
        <v>466</v>
      </c>
      <c r="D331" t="s">
        <v>467</v>
      </c>
      <c r="E331" t="s">
        <v>468</v>
      </c>
      <c r="F331" t="s">
        <v>488</v>
      </c>
      <c r="G331" s="104">
        <v>4.5</v>
      </c>
      <c r="H331">
        <v>35</v>
      </c>
      <c r="I331" s="104">
        <v>157.5</v>
      </c>
      <c r="J331" t="s">
        <v>465</v>
      </c>
      <c r="K331" s="107" t="b">
        <f t="shared" si="10"/>
        <v>0</v>
      </c>
      <c r="L331" s="108" t="b">
        <f t="shared" si="11"/>
        <v>1</v>
      </c>
    </row>
    <row r="332" spans="1:12">
      <c r="A332" t="s">
        <v>460</v>
      </c>
      <c r="B332" s="110">
        <v>35857</v>
      </c>
      <c r="C332" t="s">
        <v>466</v>
      </c>
      <c r="D332" t="s">
        <v>467</v>
      </c>
      <c r="E332" t="s">
        <v>481</v>
      </c>
      <c r="F332" t="s">
        <v>527</v>
      </c>
      <c r="G332" s="104">
        <v>39</v>
      </c>
      <c r="H332">
        <v>15</v>
      </c>
      <c r="I332" s="104">
        <v>585</v>
      </c>
      <c r="J332" t="s">
        <v>465</v>
      </c>
      <c r="K332" s="107" t="b">
        <f t="shared" si="10"/>
        <v>0</v>
      </c>
      <c r="L332" s="108" t="b">
        <f t="shared" si="11"/>
        <v>0</v>
      </c>
    </row>
    <row r="333" spans="1:12">
      <c r="A333" t="s">
        <v>460</v>
      </c>
      <c r="B333" s="110">
        <v>35857</v>
      </c>
      <c r="C333" t="s">
        <v>495</v>
      </c>
      <c r="D333" t="s">
        <v>512</v>
      </c>
      <c r="E333" t="s">
        <v>471</v>
      </c>
      <c r="F333" t="s">
        <v>472</v>
      </c>
      <c r="G333" s="104">
        <v>16.25</v>
      </c>
      <c r="H333">
        <v>24</v>
      </c>
      <c r="I333" s="104">
        <v>390</v>
      </c>
      <c r="J333" t="s">
        <v>465</v>
      </c>
      <c r="K333" s="107" t="b">
        <f t="shared" si="10"/>
        <v>0</v>
      </c>
      <c r="L333" s="108" t="b">
        <f t="shared" si="11"/>
        <v>1</v>
      </c>
    </row>
    <row r="334" spans="1:12">
      <c r="A334" t="s">
        <v>470</v>
      </c>
      <c r="B334" s="110">
        <v>35858</v>
      </c>
      <c r="C334" t="s">
        <v>466</v>
      </c>
      <c r="D334" t="s">
        <v>467</v>
      </c>
      <c r="E334" t="s">
        <v>478</v>
      </c>
      <c r="F334" t="s">
        <v>491</v>
      </c>
      <c r="G334" s="104">
        <v>7</v>
      </c>
      <c r="H334">
        <v>12</v>
      </c>
      <c r="I334" s="104">
        <v>84</v>
      </c>
      <c r="J334" t="s">
        <v>489</v>
      </c>
      <c r="K334" s="107" t="b">
        <f t="shared" si="10"/>
        <v>0</v>
      </c>
      <c r="L334" s="108" t="b">
        <f t="shared" si="11"/>
        <v>1</v>
      </c>
    </row>
    <row r="335" spans="1:12">
      <c r="A335" t="s">
        <v>470</v>
      </c>
      <c r="B335" s="110">
        <v>35858</v>
      </c>
      <c r="C335" t="s">
        <v>466</v>
      </c>
      <c r="D335" t="s">
        <v>467</v>
      </c>
      <c r="E335" t="s">
        <v>481</v>
      </c>
      <c r="F335" t="s">
        <v>492</v>
      </c>
      <c r="G335" s="104">
        <v>19</v>
      </c>
      <c r="H335">
        <v>25</v>
      </c>
      <c r="I335" s="104">
        <v>475</v>
      </c>
      <c r="J335" t="s">
        <v>489</v>
      </c>
      <c r="K335" s="107" t="b">
        <f t="shared" si="10"/>
        <v>0</v>
      </c>
      <c r="L335" s="108" t="b">
        <f t="shared" si="11"/>
        <v>1</v>
      </c>
    </row>
    <row r="336" spans="1:12">
      <c r="A336" t="s">
        <v>460</v>
      </c>
      <c r="B336" s="110">
        <v>35859</v>
      </c>
      <c r="C336" t="s">
        <v>486</v>
      </c>
      <c r="D336" t="s">
        <v>516</v>
      </c>
      <c r="E336" t="s">
        <v>468</v>
      </c>
      <c r="F336" t="s">
        <v>508</v>
      </c>
      <c r="G336" s="104">
        <v>18</v>
      </c>
      <c r="H336">
        <v>5</v>
      </c>
      <c r="I336" s="104">
        <v>90</v>
      </c>
      <c r="J336" t="s">
        <v>489</v>
      </c>
      <c r="K336" s="107" t="b">
        <f t="shared" si="10"/>
        <v>0</v>
      </c>
      <c r="L336" s="108" t="b">
        <f t="shared" si="11"/>
        <v>1</v>
      </c>
    </row>
    <row r="337" spans="1:12">
      <c r="A337" t="s">
        <v>460</v>
      </c>
      <c r="B337" s="110">
        <v>35859</v>
      </c>
      <c r="C337" t="s">
        <v>486</v>
      </c>
      <c r="D337" t="s">
        <v>516</v>
      </c>
      <c r="E337" t="s">
        <v>471</v>
      </c>
      <c r="F337" t="s">
        <v>526</v>
      </c>
      <c r="G337" s="104">
        <v>9.5</v>
      </c>
      <c r="H337">
        <v>5</v>
      </c>
      <c r="I337" s="104">
        <v>47.5</v>
      </c>
      <c r="J337" t="s">
        <v>489</v>
      </c>
      <c r="K337" s="107" t="b">
        <f t="shared" si="10"/>
        <v>0</v>
      </c>
      <c r="L337" s="108" t="b">
        <f t="shared" si="11"/>
        <v>0</v>
      </c>
    </row>
    <row r="338" spans="1:12">
      <c r="A338" t="s">
        <v>476</v>
      </c>
      <c r="B338" s="110">
        <v>35860</v>
      </c>
      <c r="C338" t="s">
        <v>495</v>
      </c>
      <c r="D338" t="s">
        <v>507</v>
      </c>
      <c r="E338" t="s">
        <v>481</v>
      </c>
      <c r="F338" t="s">
        <v>482</v>
      </c>
      <c r="G338" s="104">
        <v>32.799999999999997</v>
      </c>
      <c r="H338">
        <v>2</v>
      </c>
      <c r="I338" s="104">
        <v>65.599999999999994</v>
      </c>
      <c r="J338" t="s">
        <v>465</v>
      </c>
      <c r="K338" s="107" t="b">
        <f t="shared" si="10"/>
        <v>0</v>
      </c>
      <c r="L338" s="108" t="b">
        <f t="shared" si="11"/>
        <v>0</v>
      </c>
    </row>
    <row r="339" spans="1:12">
      <c r="A339" t="s">
        <v>470</v>
      </c>
      <c r="B339" s="110">
        <v>35860</v>
      </c>
      <c r="C339" t="s">
        <v>495</v>
      </c>
      <c r="D339" t="s">
        <v>507</v>
      </c>
      <c r="E339" t="s">
        <v>463</v>
      </c>
      <c r="F339" t="s">
        <v>499</v>
      </c>
      <c r="G339" s="104">
        <v>28.5</v>
      </c>
      <c r="H339">
        <v>30</v>
      </c>
      <c r="I339" s="104">
        <v>855</v>
      </c>
      <c r="J339" t="s">
        <v>465</v>
      </c>
      <c r="K339" s="107" t="b">
        <f t="shared" si="10"/>
        <v>0</v>
      </c>
      <c r="L339" s="108" t="b">
        <f t="shared" si="11"/>
        <v>1</v>
      </c>
    </row>
    <row r="340" spans="1:12">
      <c r="A340" t="s">
        <v>470</v>
      </c>
      <c r="B340" s="110">
        <v>35863</v>
      </c>
      <c r="C340" t="s">
        <v>466</v>
      </c>
      <c r="D340" t="s">
        <v>480</v>
      </c>
      <c r="E340" t="s">
        <v>468</v>
      </c>
      <c r="F340" t="s">
        <v>534</v>
      </c>
      <c r="G340" s="104">
        <v>18</v>
      </c>
      <c r="H340">
        <v>21</v>
      </c>
      <c r="I340" s="104">
        <v>378</v>
      </c>
      <c r="J340" t="s">
        <v>465</v>
      </c>
      <c r="K340" s="107" t="b">
        <f t="shared" si="10"/>
        <v>0</v>
      </c>
      <c r="L340" s="108" t="b">
        <f t="shared" si="11"/>
        <v>1</v>
      </c>
    </row>
    <row r="341" spans="1:12">
      <c r="A341" t="s">
        <v>473</v>
      </c>
      <c r="B341" s="110">
        <v>35863</v>
      </c>
      <c r="C341" t="s">
        <v>466</v>
      </c>
      <c r="D341" t="s">
        <v>480</v>
      </c>
      <c r="E341" t="s">
        <v>471</v>
      </c>
      <c r="F341" t="s">
        <v>472</v>
      </c>
      <c r="G341" s="104">
        <v>9</v>
      </c>
      <c r="H341">
        <v>8</v>
      </c>
      <c r="I341" s="104">
        <v>72</v>
      </c>
      <c r="J341" t="s">
        <v>465</v>
      </c>
      <c r="K341" s="107" t="b">
        <f t="shared" si="10"/>
        <v>0</v>
      </c>
      <c r="L341" s="108" t="b">
        <f t="shared" si="11"/>
        <v>0</v>
      </c>
    </row>
    <row r="342" spans="1:12">
      <c r="A342" t="s">
        <v>473</v>
      </c>
      <c r="B342" s="110">
        <v>35863</v>
      </c>
      <c r="C342" t="s">
        <v>466</v>
      </c>
      <c r="D342" t="s">
        <v>480</v>
      </c>
      <c r="E342" t="s">
        <v>481</v>
      </c>
      <c r="F342" t="s">
        <v>492</v>
      </c>
      <c r="G342" s="104">
        <v>62.5</v>
      </c>
      <c r="H342">
        <v>4</v>
      </c>
      <c r="I342" s="104">
        <v>250</v>
      </c>
      <c r="J342" t="s">
        <v>465</v>
      </c>
      <c r="K342" s="107" t="b">
        <f t="shared" si="10"/>
        <v>0</v>
      </c>
      <c r="L342" s="108" t="b">
        <f t="shared" si="11"/>
        <v>0</v>
      </c>
    </row>
    <row r="343" spans="1:12">
      <c r="A343" t="s">
        <v>470</v>
      </c>
      <c r="B343" s="110">
        <v>35864</v>
      </c>
      <c r="C343" t="s">
        <v>461</v>
      </c>
      <c r="D343" t="s">
        <v>474</v>
      </c>
      <c r="E343" t="s">
        <v>468</v>
      </c>
      <c r="F343" t="s">
        <v>493</v>
      </c>
      <c r="G343" s="104">
        <v>14</v>
      </c>
      <c r="H343">
        <v>20</v>
      </c>
      <c r="I343" s="104">
        <v>280</v>
      </c>
      <c r="J343" t="s">
        <v>465</v>
      </c>
      <c r="K343" s="107" t="b">
        <f t="shared" si="10"/>
        <v>0</v>
      </c>
      <c r="L343" s="108" t="b">
        <f t="shared" si="11"/>
        <v>1</v>
      </c>
    </row>
    <row r="344" spans="1:12">
      <c r="A344" t="s">
        <v>476</v>
      </c>
      <c r="B344" s="110">
        <v>35864</v>
      </c>
      <c r="C344" t="s">
        <v>461</v>
      </c>
      <c r="D344" t="s">
        <v>474</v>
      </c>
      <c r="E344" t="s">
        <v>478</v>
      </c>
      <c r="F344" t="s">
        <v>491</v>
      </c>
      <c r="G344" s="104">
        <v>45.6</v>
      </c>
      <c r="H344">
        <v>8</v>
      </c>
      <c r="I344" s="104">
        <v>364.8</v>
      </c>
      <c r="J344" t="s">
        <v>465</v>
      </c>
      <c r="K344" s="107" t="b">
        <f t="shared" si="10"/>
        <v>0</v>
      </c>
      <c r="L344" s="108" t="b">
        <f t="shared" si="11"/>
        <v>1</v>
      </c>
    </row>
    <row r="345" spans="1:12">
      <c r="A345" t="s">
        <v>470</v>
      </c>
      <c r="B345" s="110">
        <v>35865</v>
      </c>
      <c r="C345" t="s">
        <v>495</v>
      </c>
      <c r="D345" t="s">
        <v>496</v>
      </c>
      <c r="E345" t="s">
        <v>463</v>
      </c>
      <c r="F345" t="s">
        <v>499</v>
      </c>
      <c r="G345" s="104">
        <v>21</v>
      </c>
      <c r="H345">
        <v>21</v>
      </c>
      <c r="I345" s="104">
        <v>441</v>
      </c>
      <c r="J345" t="s">
        <v>465</v>
      </c>
      <c r="K345" s="107" t="b">
        <f t="shared" si="10"/>
        <v>0</v>
      </c>
      <c r="L345" s="108" t="b">
        <f t="shared" si="11"/>
        <v>1</v>
      </c>
    </row>
    <row r="346" spans="1:12">
      <c r="A346" t="s">
        <v>473</v>
      </c>
      <c r="B346" s="110">
        <v>35865</v>
      </c>
      <c r="C346" t="s">
        <v>495</v>
      </c>
      <c r="D346" t="s">
        <v>496</v>
      </c>
      <c r="E346" t="s">
        <v>463</v>
      </c>
      <c r="F346" t="s">
        <v>499</v>
      </c>
      <c r="G346" s="104">
        <v>6</v>
      </c>
      <c r="H346">
        <v>15</v>
      </c>
      <c r="I346" s="104">
        <v>90</v>
      </c>
      <c r="J346" t="s">
        <v>465</v>
      </c>
      <c r="K346" s="107" t="b">
        <f t="shared" si="10"/>
        <v>0</v>
      </c>
      <c r="L346" s="108" t="b">
        <f t="shared" si="11"/>
        <v>0</v>
      </c>
    </row>
    <row r="347" spans="1:12">
      <c r="A347" t="s">
        <v>473</v>
      </c>
      <c r="B347" s="110">
        <v>35865</v>
      </c>
      <c r="C347" t="s">
        <v>495</v>
      </c>
      <c r="D347" t="s">
        <v>496</v>
      </c>
      <c r="E347" t="s">
        <v>481</v>
      </c>
      <c r="F347" t="s">
        <v>492</v>
      </c>
      <c r="G347" s="104">
        <v>12</v>
      </c>
      <c r="H347">
        <v>15</v>
      </c>
      <c r="I347" s="104">
        <v>180</v>
      </c>
      <c r="J347" t="s">
        <v>465</v>
      </c>
      <c r="K347" s="107" t="b">
        <f t="shared" si="10"/>
        <v>0</v>
      </c>
      <c r="L347" s="108" t="b">
        <f t="shared" si="11"/>
        <v>0</v>
      </c>
    </row>
    <row r="348" spans="1:12">
      <c r="A348" t="s">
        <v>473</v>
      </c>
      <c r="B348" s="110">
        <v>35867</v>
      </c>
      <c r="C348" t="s">
        <v>486</v>
      </c>
      <c r="D348" t="s">
        <v>504</v>
      </c>
      <c r="E348" t="s">
        <v>481</v>
      </c>
      <c r="F348" t="s">
        <v>492</v>
      </c>
      <c r="G348" s="104">
        <v>24</v>
      </c>
      <c r="H348">
        <v>4</v>
      </c>
      <c r="I348" s="104">
        <v>96</v>
      </c>
      <c r="J348" t="s">
        <v>465</v>
      </c>
      <c r="K348" s="107" t="b">
        <f t="shared" si="10"/>
        <v>0</v>
      </c>
      <c r="L348" s="108" t="b">
        <f t="shared" si="11"/>
        <v>0</v>
      </c>
    </row>
    <row r="349" spans="1:12">
      <c r="A349" t="s">
        <v>470</v>
      </c>
      <c r="B349" s="110">
        <v>35867</v>
      </c>
      <c r="C349" t="s">
        <v>486</v>
      </c>
      <c r="D349" t="s">
        <v>504</v>
      </c>
      <c r="E349" t="s">
        <v>471</v>
      </c>
      <c r="F349" t="s">
        <v>472</v>
      </c>
      <c r="G349" s="104">
        <v>53</v>
      </c>
      <c r="H349">
        <v>40</v>
      </c>
      <c r="I349" s="104">
        <v>2120</v>
      </c>
      <c r="J349" t="s">
        <v>465</v>
      </c>
      <c r="K349" s="107" t="b">
        <f t="shared" si="10"/>
        <v>0</v>
      </c>
      <c r="L349" s="108" t="b">
        <f t="shared" si="11"/>
        <v>1</v>
      </c>
    </row>
    <row r="350" spans="1:12">
      <c r="A350" t="s">
        <v>473</v>
      </c>
      <c r="B350" s="110">
        <v>35867</v>
      </c>
      <c r="C350" t="s">
        <v>486</v>
      </c>
      <c r="D350" t="s">
        <v>504</v>
      </c>
      <c r="E350" t="s">
        <v>471</v>
      </c>
      <c r="F350" t="s">
        <v>472</v>
      </c>
      <c r="G350" s="104">
        <v>16.25</v>
      </c>
      <c r="H350">
        <v>9</v>
      </c>
      <c r="I350" s="104">
        <v>146.25</v>
      </c>
      <c r="J350" t="s">
        <v>465</v>
      </c>
      <c r="K350" s="107" t="b">
        <f t="shared" si="10"/>
        <v>0</v>
      </c>
      <c r="L350" s="108" t="b">
        <f t="shared" si="11"/>
        <v>0</v>
      </c>
    </row>
    <row r="351" spans="1:12">
      <c r="A351" t="s">
        <v>476</v>
      </c>
      <c r="B351" s="110">
        <v>35867</v>
      </c>
      <c r="C351" t="s">
        <v>495</v>
      </c>
      <c r="D351" t="s">
        <v>496</v>
      </c>
      <c r="E351" t="s">
        <v>478</v>
      </c>
      <c r="F351" t="s">
        <v>523</v>
      </c>
      <c r="G351" s="104">
        <v>55</v>
      </c>
      <c r="H351">
        <v>4</v>
      </c>
      <c r="I351" s="104">
        <v>220</v>
      </c>
      <c r="J351" t="s">
        <v>465</v>
      </c>
      <c r="K351" s="107" t="b">
        <f t="shared" si="10"/>
        <v>0</v>
      </c>
      <c r="L351" s="108" t="b">
        <f t="shared" si="11"/>
        <v>1</v>
      </c>
    </row>
    <row r="352" spans="1:12">
      <c r="A352" t="s">
        <v>470</v>
      </c>
      <c r="B352" s="110">
        <v>35870</v>
      </c>
      <c r="C352" t="s">
        <v>495</v>
      </c>
      <c r="D352" t="s">
        <v>512</v>
      </c>
      <c r="E352" t="s">
        <v>478</v>
      </c>
      <c r="F352" t="s">
        <v>479</v>
      </c>
      <c r="G352" s="104">
        <v>12.5</v>
      </c>
      <c r="H352">
        <v>50</v>
      </c>
      <c r="I352" s="104">
        <v>625</v>
      </c>
      <c r="J352" t="s">
        <v>465</v>
      </c>
      <c r="K352" s="107" t="b">
        <f t="shared" si="10"/>
        <v>0</v>
      </c>
      <c r="L352" s="108" t="b">
        <f t="shared" si="11"/>
        <v>1</v>
      </c>
    </row>
    <row r="353" spans="1:12">
      <c r="A353" t="s">
        <v>470</v>
      </c>
      <c r="B353" s="110">
        <v>35870</v>
      </c>
      <c r="C353" t="s">
        <v>495</v>
      </c>
      <c r="D353" t="s">
        <v>512</v>
      </c>
      <c r="E353" t="s">
        <v>471</v>
      </c>
      <c r="F353" t="s">
        <v>503</v>
      </c>
      <c r="G353" s="104">
        <v>81</v>
      </c>
      <c r="H353">
        <v>50</v>
      </c>
      <c r="I353" s="104">
        <v>4050</v>
      </c>
      <c r="J353" t="s">
        <v>465</v>
      </c>
      <c r="K353" s="107" t="b">
        <f t="shared" si="10"/>
        <v>0</v>
      </c>
      <c r="L353" s="108" t="b">
        <f t="shared" si="11"/>
        <v>1</v>
      </c>
    </row>
    <row r="354" spans="1:12">
      <c r="A354" t="s">
        <v>460</v>
      </c>
      <c r="B354" s="110">
        <v>35872</v>
      </c>
      <c r="C354" t="s">
        <v>461</v>
      </c>
      <c r="D354" t="s">
        <v>474</v>
      </c>
      <c r="E354" t="s">
        <v>463</v>
      </c>
      <c r="F354" t="s">
        <v>502</v>
      </c>
      <c r="G354" s="104">
        <v>21.35</v>
      </c>
      <c r="H354">
        <v>20</v>
      </c>
      <c r="I354" s="104">
        <v>427</v>
      </c>
      <c r="J354" t="s">
        <v>465</v>
      </c>
      <c r="K354" s="107" t="b">
        <f t="shared" si="10"/>
        <v>0</v>
      </c>
      <c r="L354" s="108" t="b">
        <f t="shared" si="11"/>
        <v>0</v>
      </c>
    </row>
    <row r="355" spans="1:12">
      <c r="A355" t="s">
        <v>470</v>
      </c>
      <c r="B355" s="110">
        <v>35872</v>
      </c>
      <c r="C355" t="s">
        <v>461</v>
      </c>
      <c r="D355" t="s">
        <v>462</v>
      </c>
      <c r="E355" t="s">
        <v>481</v>
      </c>
      <c r="F355" t="s">
        <v>492</v>
      </c>
      <c r="G355" s="104">
        <v>30</v>
      </c>
      <c r="H355">
        <v>6</v>
      </c>
      <c r="I355" s="104">
        <v>180</v>
      </c>
      <c r="J355" t="s">
        <v>465</v>
      </c>
      <c r="K355" s="107" t="b">
        <f t="shared" si="10"/>
        <v>0</v>
      </c>
      <c r="L355" s="108" t="b">
        <f t="shared" si="11"/>
        <v>0</v>
      </c>
    </row>
    <row r="356" spans="1:12">
      <c r="A356" t="s">
        <v>460</v>
      </c>
      <c r="B356" s="110">
        <v>35872</v>
      </c>
      <c r="C356" t="s">
        <v>461</v>
      </c>
      <c r="D356" t="s">
        <v>462</v>
      </c>
      <c r="E356" t="s">
        <v>478</v>
      </c>
      <c r="F356" t="s">
        <v>518</v>
      </c>
      <c r="G356" s="104">
        <v>34.799999999999997</v>
      </c>
      <c r="H356">
        <v>5</v>
      </c>
      <c r="I356" s="104">
        <v>174</v>
      </c>
      <c r="J356" t="s">
        <v>465</v>
      </c>
      <c r="K356" s="107" t="b">
        <f t="shared" si="10"/>
        <v>0</v>
      </c>
      <c r="L356" s="108" t="b">
        <f t="shared" si="11"/>
        <v>1</v>
      </c>
    </row>
    <row r="357" spans="1:12">
      <c r="A357" t="s">
        <v>470</v>
      </c>
      <c r="B357" s="110">
        <v>35872</v>
      </c>
      <c r="C357" t="s">
        <v>466</v>
      </c>
      <c r="D357" t="s">
        <v>522</v>
      </c>
      <c r="E357" t="s">
        <v>468</v>
      </c>
      <c r="F357" t="s">
        <v>509</v>
      </c>
      <c r="G357" s="104">
        <v>7.75</v>
      </c>
      <c r="H357">
        <v>20</v>
      </c>
      <c r="I357" s="104">
        <v>155</v>
      </c>
      <c r="J357" t="s">
        <v>465</v>
      </c>
      <c r="K357" s="107" t="b">
        <f t="shared" si="10"/>
        <v>0</v>
      </c>
      <c r="L357" s="108" t="b">
        <f t="shared" si="11"/>
        <v>1</v>
      </c>
    </row>
    <row r="358" spans="1:12">
      <c r="A358" t="s">
        <v>470</v>
      </c>
      <c r="B358" s="110">
        <v>35873</v>
      </c>
      <c r="C358" t="s">
        <v>461</v>
      </c>
      <c r="D358" t="s">
        <v>474</v>
      </c>
      <c r="E358" t="s">
        <v>468</v>
      </c>
      <c r="F358" t="s">
        <v>508</v>
      </c>
      <c r="G358" s="104">
        <v>18</v>
      </c>
      <c r="H358">
        <v>60</v>
      </c>
      <c r="I358" s="104">
        <v>1080</v>
      </c>
      <c r="J358" t="s">
        <v>489</v>
      </c>
      <c r="K358" s="107" t="b">
        <f t="shared" si="10"/>
        <v>0</v>
      </c>
      <c r="L358" s="108" t="b">
        <f t="shared" si="11"/>
        <v>1</v>
      </c>
    </row>
    <row r="359" spans="1:12">
      <c r="A359" t="s">
        <v>460</v>
      </c>
      <c r="B359" s="110">
        <v>35873</v>
      </c>
      <c r="C359" t="s">
        <v>466</v>
      </c>
      <c r="D359" t="s">
        <v>500</v>
      </c>
      <c r="E359" t="s">
        <v>463</v>
      </c>
      <c r="F359" t="s">
        <v>499</v>
      </c>
      <c r="G359" s="104">
        <v>7</v>
      </c>
      <c r="H359">
        <v>6</v>
      </c>
      <c r="I359" s="104">
        <v>42</v>
      </c>
      <c r="J359" t="s">
        <v>489</v>
      </c>
      <c r="K359" s="107" t="b">
        <f t="shared" si="10"/>
        <v>0</v>
      </c>
      <c r="L359" s="108" t="b">
        <f t="shared" si="11"/>
        <v>0</v>
      </c>
    </row>
    <row r="360" spans="1:12">
      <c r="A360" t="s">
        <v>470</v>
      </c>
      <c r="B360" s="110">
        <v>35877</v>
      </c>
      <c r="C360" t="s">
        <v>466</v>
      </c>
      <c r="D360" t="s">
        <v>500</v>
      </c>
      <c r="E360" t="s">
        <v>481</v>
      </c>
      <c r="F360" t="s">
        <v>492</v>
      </c>
      <c r="G360" s="104">
        <v>12</v>
      </c>
      <c r="H360">
        <v>9</v>
      </c>
      <c r="I360" s="104">
        <v>108</v>
      </c>
      <c r="J360" t="s">
        <v>465</v>
      </c>
      <c r="K360" s="107" t="b">
        <f t="shared" si="10"/>
        <v>0</v>
      </c>
      <c r="L360" s="108" t="b">
        <f t="shared" si="11"/>
        <v>0</v>
      </c>
    </row>
    <row r="361" spans="1:12">
      <c r="A361" t="s">
        <v>470</v>
      </c>
      <c r="B361" s="110">
        <v>35878</v>
      </c>
      <c r="C361" t="s">
        <v>486</v>
      </c>
      <c r="D361" t="s">
        <v>487</v>
      </c>
      <c r="E361" t="s">
        <v>463</v>
      </c>
      <c r="F361" t="s">
        <v>499</v>
      </c>
      <c r="G361" s="104">
        <v>7</v>
      </c>
      <c r="H361">
        <v>40</v>
      </c>
      <c r="I361" s="104">
        <v>280</v>
      </c>
      <c r="J361" t="s">
        <v>489</v>
      </c>
      <c r="K361" s="107" t="b">
        <f t="shared" si="10"/>
        <v>1</v>
      </c>
      <c r="L361" s="108" t="b">
        <f t="shared" si="11"/>
        <v>1</v>
      </c>
    </row>
    <row r="362" spans="1:12">
      <c r="A362" t="s">
        <v>476</v>
      </c>
      <c r="B362" s="110">
        <v>35881</v>
      </c>
      <c r="C362" t="s">
        <v>486</v>
      </c>
      <c r="D362" t="s">
        <v>516</v>
      </c>
      <c r="E362" t="s">
        <v>468</v>
      </c>
      <c r="F362" t="s">
        <v>517</v>
      </c>
      <c r="G362" s="104">
        <v>263.5</v>
      </c>
      <c r="H362">
        <v>60</v>
      </c>
      <c r="I362" s="104">
        <v>15810</v>
      </c>
      <c r="J362" t="s">
        <v>465</v>
      </c>
      <c r="K362" s="107" t="b">
        <f t="shared" si="10"/>
        <v>0</v>
      </c>
      <c r="L362" s="108" t="b">
        <f t="shared" si="11"/>
        <v>1</v>
      </c>
    </row>
    <row r="363" spans="1:12">
      <c r="A363" t="s">
        <v>476</v>
      </c>
      <c r="B363" s="110">
        <v>35884</v>
      </c>
      <c r="C363" t="s">
        <v>461</v>
      </c>
      <c r="D363" t="s">
        <v>474</v>
      </c>
      <c r="E363" t="s">
        <v>468</v>
      </c>
      <c r="F363" t="s">
        <v>508</v>
      </c>
      <c r="G363" s="104">
        <v>18</v>
      </c>
      <c r="H363">
        <v>10</v>
      </c>
      <c r="I363" s="104">
        <v>180</v>
      </c>
      <c r="J363" t="s">
        <v>465</v>
      </c>
      <c r="K363" s="107" t="b">
        <f t="shared" si="10"/>
        <v>0</v>
      </c>
      <c r="L363" s="108" t="b">
        <f t="shared" si="11"/>
        <v>1</v>
      </c>
    </row>
    <row r="364" spans="1:12">
      <c r="A364" t="s">
        <v>460</v>
      </c>
      <c r="B364" s="110">
        <v>35884</v>
      </c>
      <c r="C364" t="s">
        <v>461</v>
      </c>
      <c r="D364" t="s">
        <v>474</v>
      </c>
      <c r="E364" t="s">
        <v>463</v>
      </c>
      <c r="F364" t="s">
        <v>483</v>
      </c>
      <c r="G364" s="104">
        <v>13</v>
      </c>
      <c r="H364">
        <v>15</v>
      </c>
      <c r="I364" s="104">
        <v>195</v>
      </c>
      <c r="J364" t="s">
        <v>465</v>
      </c>
      <c r="K364" s="107" t="b">
        <f t="shared" si="10"/>
        <v>0</v>
      </c>
      <c r="L364" s="108" t="b">
        <f t="shared" si="11"/>
        <v>0</v>
      </c>
    </row>
    <row r="365" spans="1:12">
      <c r="A365" t="s">
        <v>470</v>
      </c>
      <c r="B365" s="110">
        <v>35884</v>
      </c>
      <c r="C365" t="s">
        <v>461</v>
      </c>
      <c r="D365" t="s">
        <v>474</v>
      </c>
      <c r="E365" t="s">
        <v>478</v>
      </c>
      <c r="F365" t="s">
        <v>491</v>
      </c>
      <c r="G365" s="104">
        <v>21</v>
      </c>
      <c r="H365">
        <v>30</v>
      </c>
      <c r="I365" s="104">
        <v>630</v>
      </c>
      <c r="J365" t="s">
        <v>465</v>
      </c>
      <c r="K365" s="107" t="b">
        <f t="shared" si="10"/>
        <v>0</v>
      </c>
      <c r="L365" s="108" t="b">
        <f t="shared" si="11"/>
        <v>1</v>
      </c>
    </row>
    <row r="366" spans="1:12">
      <c r="A366" t="s">
        <v>460</v>
      </c>
      <c r="B366" s="110">
        <v>35884</v>
      </c>
      <c r="C366" t="s">
        <v>461</v>
      </c>
      <c r="D366" t="s">
        <v>474</v>
      </c>
      <c r="E366" t="s">
        <v>471</v>
      </c>
      <c r="F366" t="s">
        <v>503</v>
      </c>
      <c r="G366" s="104">
        <v>81</v>
      </c>
      <c r="H366">
        <v>15</v>
      </c>
      <c r="I366" s="104">
        <v>1215</v>
      </c>
      <c r="J366" t="s">
        <v>465</v>
      </c>
      <c r="K366" s="107" t="b">
        <f t="shared" si="10"/>
        <v>0</v>
      </c>
      <c r="L366" s="108" t="b">
        <f t="shared" si="11"/>
        <v>0</v>
      </c>
    </row>
    <row r="367" spans="1:12">
      <c r="A367" t="s">
        <v>476</v>
      </c>
      <c r="B367" s="110">
        <v>35885</v>
      </c>
      <c r="C367" t="s">
        <v>466</v>
      </c>
      <c r="D367" t="s">
        <v>467</v>
      </c>
      <c r="E367" t="s">
        <v>463</v>
      </c>
      <c r="F367" t="s">
        <v>533</v>
      </c>
      <c r="G367" s="104">
        <v>25</v>
      </c>
      <c r="H367">
        <v>40</v>
      </c>
      <c r="I367" s="104">
        <v>1000</v>
      </c>
      <c r="J367" t="s">
        <v>489</v>
      </c>
      <c r="K367" s="107" t="b">
        <f t="shared" si="10"/>
        <v>0</v>
      </c>
      <c r="L367" s="108" t="b">
        <f t="shared" si="11"/>
        <v>1</v>
      </c>
    </row>
    <row r="368" spans="1:12">
      <c r="A368" t="s">
        <v>470</v>
      </c>
      <c r="B368" s="110">
        <v>35885</v>
      </c>
      <c r="C368" t="s">
        <v>466</v>
      </c>
      <c r="D368" t="s">
        <v>467</v>
      </c>
      <c r="E368" t="s">
        <v>478</v>
      </c>
      <c r="F368" t="s">
        <v>491</v>
      </c>
      <c r="G368" s="104">
        <v>21</v>
      </c>
      <c r="H368">
        <v>15</v>
      </c>
      <c r="I368" s="104">
        <v>315</v>
      </c>
      <c r="J368" t="s">
        <v>489</v>
      </c>
      <c r="K368" s="107" t="b">
        <f t="shared" si="10"/>
        <v>0</v>
      </c>
      <c r="L368" s="108" t="b">
        <f t="shared" si="11"/>
        <v>1</v>
      </c>
    </row>
    <row r="369" spans="1:12">
      <c r="A369" t="s">
        <v>470</v>
      </c>
      <c r="B369" s="110">
        <v>35885</v>
      </c>
      <c r="C369" t="s">
        <v>466</v>
      </c>
      <c r="D369" t="s">
        <v>467</v>
      </c>
      <c r="E369" t="s">
        <v>471</v>
      </c>
      <c r="F369" t="s">
        <v>472</v>
      </c>
      <c r="G369" s="104">
        <v>9.65</v>
      </c>
      <c r="H369">
        <v>4</v>
      </c>
      <c r="I369" s="104">
        <v>38.6</v>
      </c>
      <c r="J369" t="s">
        <v>489</v>
      </c>
      <c r="K369" s="107" t="b">
        <f t="shared" si="10"/>
        <v>0</v>
      </c>
      <c r="L369" s="108" t="b">
        <f t="shared" si="11"/>
        <v>0</v>
      </c>
    </row>
    <row r="370" spans="1:12">
      <c r="A370" t="s">
        <v>470</v>
      </c>
      <c r="B370" s="110">
        <v>35885</v>
      </c>
      <c r="C370" t="s">
        <v>495</v>
      </c>
      <c r="D370" t="s">
        <v>512</v>
      </c>
      <c r="E370" t="s">
        <v>478</v>
      </c>
      <c r="F370" t="s">
        <v>491</v>
      </c>
      <c r="G370" s="104">
        <v>30</v>
      </c>
      <c r="H370">
        <v>60</v>
      </c>
      <c r="I370" s="104">
        <v>1800</v>
      </c>
      <c r="J370" t="s">
        <v>489</v>
      </c>
      <c r="K370" s="107" t="b">
        <f t="shared" si="10"/>
        <v>0</v>
      </c>
      <c r="L370" s="108" t="b">
        <f t="shared" si="11"/>
        <v>1</v>
      </c>
    </row>
    <row r="371" spans="1:12">
      <c r="A371" t="s">
        <v>476</v>
      </c>
      <c r="B371" s="110">
        <v>35885</v>
      </c>
      <c r="C371" t="s">
        <v>495</v>
      </c>
      <c r="D371" t="s">
        <v>496</v>
      </c>
      <c r="E371" t="s">
        <v>468</v>
      </c>
      <c r="F371" t="s">
        <v>531</v>
      </c>
      <c r="G371" s="104">
        <v>46</v>
      </c>
      <c r="H371">
        <v>6</v>
      </c>
      <c r="I371" s="104">
        <v>276</v>
      </c>
      <c r="J371" t="s">
        <v>489</v>
      </c>
      <c r="K371" s="107" t="b">
        <f t="shared" si="10"/>
        <v>0</v>
      </c>
      <c r="L371" s="108" t="b">
        <f t="shared" si="11"/>
        <v>1</v>
      </c>
    </row>
    <row r="372" spans="1:12">
      <c r="A372" t="s">
        <v>460</v>
      </c>
      <c r="B372" s="110">
        <v>35885</v>
      </c>
      <c r="C372" t="s">
        <v>495</v>
      </c>
      <c r="D372" t="s">
        <v>496</v>
      </c>
      <c r="E372" t="s">
        <v>478</v>
      </c>
      <c r="F372" t="s">
        <v>518</v>
      </c>
      <c r="G372" s="104">
        <v>34.799999999999997</v>
      </c>
      <c r="H372">
        <v>20</v>
      </c>
      <c r="I372" s="104">
        <v>696</v>
      </c>
      <c r="J372" t="s">
        <v>489</v>
      </c>
      <c r="K372" s="107" t="b">
        <f t="shared" si="10"/>
        <v>0</v>
      </c>
      <c r="L372" s="108" t="b">
        <f t="shared" si="11"/>
        <v>1</v>
      </c>
    </row>
    <row r="373" spans="1:12">
      <c r="A373" t="s">
        <v>473</v>
      </c>
      <c r="B373" s="110">
        <v>35893</v>
      </c>
      <c r="C373" t="s">
        <v>486</v>
      </c>
      <c r="D373" t="s">
        <v>504</v>
      </c>
      <c r="E373" t="s">
        <v>468</v>
      </c>
      <c r="F373" t="s">
        <v>488</v>
      </c>
      <c r="G373" s="104">
        <v>4.5</v>
      </c>
      <c r="H373">
        <v>12</v>
      </c>
      <c r="I373" s="104">
        <v>54</v>
      </c>
      <c r="J373" t="s">
        <v>489</v>
      </c>
      <c r="K373" s="107" t="b">
        <f t="shared" si="10"/>
        <v>0</v>
      </c>
      <c r="L373" s="108" t="b">
        <f t="shared" si="11"/>
        <v>1</v>
      </c>
    </row>
    <row r="374" spans="1:12">
      <c r="A374" t="s">
        <v>460</v>
      </c>
      <c r="B374" s="110">
        <v>35893</v>
      </c>
      <c r="C374" t="s">
        <v>486</v>
      </c>
      <c r="D374" t="s">
        <v>504</v>
      </c>
      <c r="E374" t="s">
        <v>478</v>
      </c>
      <c r="F374" t="s">
        <v>513</v>
      </c>
      <c r="G374" s="104">
        <v>34</v>
      </c>
      <c r="H374">
        <v>9</v>
      </c>
      <c r="I374" s="104">
        <v>306</v>
      </c>
      <c r="J374" t="s">
        <v>489</v>
      </c>
      <c r="K374" s="107" t="b">
        <f t="shared" si="10"/>
        <v>0</v>
      </c>
      <c r="L374" s="108" t="b">
        <f t="shared" si="11"/>
        <v>1</v>
      </c>
    </row>
    <row r="375" spans="1:12">
      <c r="A375" t="s">
        <v>473</v>
      </c>
      <c r="B375" s="110">
        <v>35893</v>
      </c>
      <c r="C375" t="s">
        <v>486</v>
      </c>
      <c r="D375" t="s">
        <v>504</v>
      </c>
      <c r="E375" t="s">
        <v>478</v>
      </c>
      <c r="F375" t="s">
        <v>491</v>
      </c>
      <c r="G375" s="104">
        <v>19</v>
      </c>
      <c r="H375">
        <v>18</v>
      </c>
      <c r="I375" s="104">
        <v>342</v>
      </c>
      <c r="J375" t="s">
        <v>489</v>
      </c>
      <c r="K375" s="107" t="b">
        <f t="shared" si="10"/>
        <v>0</v>
      </c>
      <c r="L375" s="108" t="b">
        <f t="shared" si="11"/>
        <v>1</v>
      </c>
    </row>
    <row r="376" spans="1:12">
      <c r="A376" t="s">
        <v>460</v>
      </c>
      <c r="B376" s="110">
        <v>35894</v>
      </c>
      <c r="C376" t="s">
        <v>486</v>
      </c>
      <c r="D376" t="s">
        <v>487</v>
      </c>
      <c r="E376" t="s">
        <v>468</v>
      </c>
      <c r="F376" t="s">
        <v>469</v>
      </c>
      <c r="G376" s="104">
        <v>9</v>
      </c>
      <c r="H376">
        <v>10</v>
      </c>
      <c r="I376" s="104">
        <v>90</v>
      </c>
      <c r="J376" t="s">
        <v>489</v>
      </c>
      <c r="K376" s="107" t="b">
        <f t="shared" si="10"/>
        <v>1</v>
      </c>
      <c r="L376" s="108" t="b">
        <f t="shared" si="11"/>
        <v>1</v>
      </c>
    </row>
    <row r="377" spans="1:12">
      <c r="A377" t="s">
        <v>473</v>
      </c>
      <c r="B377" s="110">
        <v>35894</v>
      </c>
      <c r="C377" t="s">
        <v>486</v>
      </c>
      <c r="D377" t="s">
        <v>487</v>
      </c>
      <c r="E377" t="s">
        <v>471</v>
      </c>
      <c r="F377" t="s">
        <v>472</v>
      </c>
      <c r="G377" s="104">
        <v>14</v>
      </c>
      <c r="H377">
        <v>4</v>
      </c>
      <c r="I377" s="104">
        <v>56</v>
      </c>
      <c r="J377" t="s">
        <v>489</v>
      </c>
      <c r="K377" s="107" t="b">
        <f t="shared" si="10"/>
        <v>1</v>
      </c>
      <c r="L377" s="108" t="b">
        <f t="shared" si="11"/>
        <v>0</v>
      </c>
    </row>
    <row r="378" spans="1:12">
      <c r="A378" t="s">
        <v>460</v>
      </c>
      <c r="B378" s="110">
        <v>35894</v>
      </c>
      <c r="C378" t="s">
        <v>486</v>
      </c>
      <c r="D378" t="s">
        <v>487</v>
      </c>
      <c r="E378" t="s">
        <v>478</v>
      </c>
      <c r="F378" t="s">
        <v>491</v>
      </c>
      <c r="G378" s="104">
        <v>9.5</v>
      </c>
      <c r="H378">
        <v>20</v>
      </c>
      <c r="I378" s="104">
        <v>190</v>
      </c>
      <c r="J378" t="s">
        <v>489</v>
      </c>
      <c r="K378" s="107" t="b">
        <f t="shared" si="10"/>
        <v>1</v>
      </c>
      <c r="L378" s="108" t="b">
        <f t="shared" si="11"/>
        <v>1</v>
      </c>
    </row>
    <row r="379" spans="1:12">
      <c r="A379" t="s">
        <v>476</v>
      </c>
      <c r="B379" s="110">
        <v>35894</v>
      </c>
      <c r="C379" t="s">
        <v>486</v>
      </c>
      <c r="D379" t="s">
        <v>487</v>
      </c>
      <c r="E379" t="s">
        <v>471</v>
      </c>
      <c r="F379" t="s">
        <v>505</v>
      </c>
      <c r="G379" s="104">
        <v>12.5</v>
      </c>
      <c r="H379">
        <v>2</v>
      </c>
      <c r="I379" s="104">
        <v>25</v>
      </c>
      <c r="J379" t="s">
        <v>489</v>
      </c>
      <c r="K379" s="107" t="b">
        <f t="shared" si="10"/>
        <v>1</v>
      </c>
      <c r="L379" s="108" t="b">
        <f t="shared" si="11"/>
        <v>0</v>
      </c>
    </row>
    <row r="380" spans="1:12">
      <c r="A380" t="s">
        <v>460</v>
      </c>
      <c r="B380" s="110">
        <v>35895</v>
      </c>
      <c r="C380" t="s">
        <v>495</v>
      </c>
      <c r="D380" t="s">
        <v>512</v>
      </c>
      <c r="E380" t="s">
        <v>478</v>
      </c>
      <c r="F380" t="s">
        <v>479</v>
      </c>
      <c r="G380" s="104">
        <v>12.5</v>
      </c>
      <c r="H380">
        <v>15</v>
      </c>
      <c r="I380" s="104">
        <v>187.5</v>
      </c>
      <c r="J380" t="s">
        <v>465</v>
      </c>
      <c r="K380" s="107" t="b">
        <f t="shared" si="10"/>
        <v>0</v>
      </c>
      <c r="L380" s="108" t="b">
        <f t="shared" si="11"/>
        <v>1</v>
      </c>
    </row>
    <row r="381" spans="1:12">
      <c r="A381" t="s">
        <v>460</v>
      </c>
      <c r="B381" s="110">
        <v>35895</v>
      </c>
      <c r="C381" t="s">
        <v>495</v>
      </c>
      <c r="D381" t="s">
        <v>512</v>
      </c>
      <c r="E381" t="s">
        <v>463</v>
      </c>
      <c r="F381" t="s">
        <v>499</v>
      </c>
      <c r="G381" s="104">
        <v>19</v>
      </c>
      <c r="H381">
        <v>16</v>
      </c>
      <c r="I381" s="104">
        <v>304</v>
      </c>
      <c r="J381" t="s">
        <v>465</v>
      </c>
      <c r="K381" s="107" t="b">
        <f t="shared" si="10"/>
        <v>0</v>
      </c>
      <c r="L381" s="108" t="b">
        <f t="shared" si="11"/>
        <v>0</v>
      </c>
    </row>
    <row r="382" spans="1:12">
      <c r="A382" t="s">
        <v>460</v>
      </c>
      <c r="B382" s="110">
        <v>35898</v>
      </c>
      <c r="C382" t="s">
        <v>461</v>
      </c>
      <c r="D382" t="s">
        <v>462</v>
      </c>
      <c r="E382" t="s">
        <v>463</v>
      </c>
      <c r="F382" t="s">
        <v>499</v>
      </c>
      <c r="G382" s="104">
        <v>12</v>
      </c>
      <c r="H382">
        <v>3</v>
      </c>
      <c r="I382" s="104">
        <v>36</v>
      </c>
      <c r="J382" t="s">
        <v>465</v>
      </c>
      <c r="K382" s="107" t="b">
        <f t="shared" si="10"/>
        <v>0</v>
      </c>
      <c r="L382" s="108" t="b">
        <f t="shared" si="11"/>
        <v>0</v>
      </c>
    </row>
    <row r="383" spans="1:12">
      <c r="A383" t="s">
        <v>473</v>
      </c>
      <c r="B383" s="110">
        <v>35898</v>
      </c>
      <c r="C383" t="s">
        <v>461</v>
      </c>
      <c r="D383" t="s">
        <v>462</v>
      </c>
      <c r="E383" t="s">
        <v>471</v>
      </c>
      <c r="F383" t="s">
        <v>475</v>
      </c>
      <c r="G383" s="104">
        <v>20</v>
      </c>
      <c r="H383">
        <v>2</v>
      </c>
      <c r="I383" s="104">
        <v>40</v>
      </c>
      <c r="J383" t="s">
        <v>465</v>
      </c>
      <c r="K383" s="107" t="b">
        <f t="shared" si="10"/>
        <v>0</v>
      </c>
      <c r="L383" s="108" t="b">
        <f t="shared" si="11"/>
        <v>0</v>
      </c>
    </row>
    <row r="384" spans="1:12">
      <c r="A384" t="s">
        <v>470</v>
      </c>
      <c r="B384" s="110">
        <v>35899</v>
      </c>
      <c r="C384" t="s">
        <v>466</v>
      </c>
      <c r="D384" t="s">
        <v>467</v>
      </c>
      <c r="E384" t="s">
        <v>478</v>
      </c>
      <c r="F384" t="s">
        <v>514</v>
      </c>
      <c r="G384" s="104">
        <v>36</v>
      </c>
      <c r="H384">
        <v>30</v>
      </c>
      <c r="I384" s="104">
        <v>1080</v>
      </c>
      <c r="J384" t="s">
        <v>465</v>
      </c>
      <c r="K384" s="107" t="b">
        <f t="shared" si="10"/>
        <v>0</v>
      </c>
      <c r="L384" s="108" t="b">
        <f t="shared" si="11"/>
        <v>1</v>
      </c>
    </row>
    <row r="385" spans="1:12">
      <c r="A385" t="s">
        <v>460</v>
      </c>
      <c r="B385" s="110">
        <v>35899</v>
      </c>
      <c r="C385" t="s">
        <v>466</v>
      </c>
      <c r="D385" t="s">
        <v>467</v>
      </c>
      <c r="E385" t="s">
        <v>471</v>
      </c>
      <c r="F385" t="s">
        <v>490</v>
      </c>
      <c r="G385" s="104">
        <v>9.1999999999999993</v>
      </c>
      <c r="H385">
        <v>35</v>
      </c>
      <c r="I385" s="104">
        <v>322</v>
      </c>
      <c r="J385" t="s">
        <v>465</v>
      </c>
      <c r="K385" s="107" t="b">
        <f t="shared" si="10"/>
        <v>0</v>
      </c>
      <c r="L385" s="108" t="b">
        <f t="shared" si="11"/>
        <v>1</v>
      </c>
    </row>
    <row r="386" spans="1:12">
      <c r="A386" t="s">
        <v>476</v>
      </c>
      <c r="B386" s="110">
        <v>35899</v>
      </c>
      <c r="C386" t="s">
        <v>495</v>
      </c>
      <c r="D386" t="s">
        <v>496</v>
      </c>
      <c r="E386" t="s">
        <v>468</v>
      </c>
      <c r="F386" t="s">
        <v>531</v>
      </c>
      <c r="G386" s="104">
        <v>46</v>
      </c>
      <c r="H386">
        <v>30</v>
      </c>
      <c r="I386" s="104">
        <v>1380</v>
      </c>
      <c r="J386" t="s">
        <v>465</v>
      </c>
      <c r="K386" s="107" t="b">
        <f t="shared" si="10"/>
        <v>0</v>
      </c>
      <c r="L386" s="108" t="b">
        <f t="shared" si="11"/>
        <v>1</v>
      </c>
    </row>
    <row r="387" spans="1:12">
      <c r="A387" t="s">
        <v>470</v>
      </c>
      <c r="B387" s="110">
        <v>35899</v>
      </c>
      <c r="C387" t="s">
        <v>495</v>
      </c>
      <c r="D387" t="s">
        <v>496</v>
      </c>
      <c r="E387" t="s">
        <v>478</v>
      </c>
      <c r="F387" t="s">
        <v>491</v>
      </c>
      <c r="G387" s="104">
        <v>30</v>
      </c>
      <c r="H387">
        <v>4</v>
      </c>
      <c r="I387" s="104">
        <v>120</v>
      </c>
      <c r="J387" t="s">
        <v>465</v>
      </c>
      <c r="K387" s="107" t="b">
        <f t="shared" ref="K387:K426" si="12">AND(D387="madrid",G387&lt;18,J387="contado")</f>
        <v>0</v>
      </c>
      <c r="L387" s="108" t="b">
        <f t="shared" ref="L387:L426" si="13">OR(E387="bebidas",E387="lácteos",H387&gt;20)</f>
        <v>1</v>
      </c>
    </row>
    <row r="388" spans="1:12">
      <c r="A388" t="s">
        <v>476</v>
      </c>
      <c r="B388" s="110">
        <v>35900</v>
      </c>
      <c r="C388" t="s">
        <v>495</v>
      </c>
      <c r="D388" t="s">
        <v>496</v>
      </c>
      <c r="E388" t="s">
        <v>463</v>
      </c>
      <c r="F388" t="s">
        <v>464</v>
      </c>
      <c r="G388" s="104">
        <v>21.05</v>
      </c>
      <c r="H388">
        <v>21</v>
      </c>
      <c r="I388" s="104">
        <v>442.05</v>
      </c>
      <c r="J388" t="s">
        <v>489</v>
      </c>
      <c r="K388" s="107" t="b">
        <f t="shared" si="12"/>
        <v>0</v>
      </c>
      <c r="L388" s="108" t="b">
        <f t="shared" si="13"/>
        <v>1</v>
      </c>
    </row>
    <row r="389" spans="1:12">
      <c r="A389" t="s">
        <v>470</v>
      </c>
      <c r="B389" s="110">
        <v>35900</v>
      </c>
      <c r="C389" t="s">
        <v>495</v>
      </c>
      <c r="D389" t="s">
        <v>496</v>
      </c>
      <c r="E389" t="s">
        <v>478</v>
      </c>
      <c r="F389" t="s">
        <v>515</v>
      </c>
      <c r="G389" s="104">
        <v>21.5</v>
      </c>
      <c r="H389">
        <v>50</v>
      </c>
      <c r="I389" s="104">
        <v>1075</v>
      </c>
      <c r="J389" t="s">
        <v>489</v>
      </c>
      <c r="K389" s="107" t="b">
        <f t="shared" si="12"/>
        <v>0</v>
      </c>
      <c r="L389" s="108" t="b">
        <f t="shared" si="13"/>
        <v>1</v>
      </c>
    </row>
    <row r="390" spans="1:12">
      <c r="A390" t="s">
        <v>473</v>
      </c>
      <c r="B390" s="110">
        <v>35900</v>
      </c>
      <c r="C390" t="s">
        <v>495</v>
      </c>
      <c r="D390" t="s">
        <v>496</v>
      </c>
      <c r="E390" t="s">
        <v>478</v>
      </c>
      <c r="F390" t="s">
        <v>520</v>
      </c>
      <c r="G390" s="104">
        <v>2.5</v>
      </c>
      <c r="H390">
        <v>30</v>
      </c>
      <c r="I390" s="104">
        <v>75</v>
      </c>
      <c r="J390" t="s">
        <v>489</v>
      </c>
      <c r="K390" s="107" t="b">
        <f t="shared" si="12"/>
        <v>0</v>
      </c>
      <c r="L390" s="108" t="b">
        <f t="shared" si="13"/>
        <v>1</v>
      </c>
    </row>
    <row r="391" spans="1:12">
      <c r="A391" t="s">
        <v>473</v>
      </c>
      <c r="B391" s="110">
        <v>35900</v>
      </c>
      <c r="C391" t="s">
        <v>495</v>
      </c>
      <c r="D391" t="s">
        <v>496</v>
      </c>
      <c r="E391" t="s">
        <v>471</v>
      </c>
      <c r="F391" t="s">
        <v>521</v>
      </c>
      <c r="G391" s="104">
        <v>31.23</v>
      </c>
      <c r="H391">
        <v>12</v>
      </c>
      <c r="I391" s="104">
        <v>374.76</v>
      </c>
      <c r="J391" t="s">
        <v>489</v>
      </c>
      <c r="K391" s="107" t="b">
        <f t="shared" si="12"/>
        <v>0</v>
      </c>
      <c r="L391" s="108" t="b">
        <f t="shared" si="13"/>
        <v>0</v>
      </c>
    </row>
    <row r="392" spans="1:12">
      <c r="A392" t="s">
        <v>473</v>
      </c>
      <c r="B392" s="110">
        <v>35906</v>
      </c>
      <c r="C392" t="s">
        <v>486</v>
      </c>
      <c r="D392" t="s">
        <v>504</v>
      </c>
      <c r="E392" t="s">
        <v>468</v>
      </c>
      <c r="F392" t="s">
        <v>469</v>
      </c>
      <c r="G392" s="104">
        <v>15</v>
      </c>
      <c r="H392">
        <v>4</v>
      </c>
      <c r="I392" s="104">
        <v>60</v>
      </c>
      <c r="J392" t="s">
        <v>489</v>
      </c>
      <c r="K392" s="107" t="b">
        <f t="shared" si="12"/>
        <v>0</v>
      </c>
      <c r="L392" s="108" t="b">
        <f t="shared" si="13"/>
        <v>1</v>
      </c>
    </row>
    <row r="393" spans="1:12">
      <c r="A393" t="s">
        <v>476</v>
      </c>
      <c r="B393" s="110">
        <v>35907</v>
      </c>
      <c r="C393" t="s">
        <v>466</v>
      </c>
      <c r="D393" t="s">
        <v>500</v>
      </c>
      <c r="E393" t="s">
        <v>463</v>
      </c>
      <c r="F393" t="s">
        <v>498</v>
      </c>
      <c r="G393" s="104">
        <v>19.45</v>
      </c>
      <c r="H393">
        <v>15</v>
      </c>
      <c r="I393" s="104">
        <v>291.75</v>
      </c>
      <c r="J393" t="s">
        <v>489</v>
      </c>
      <c r="K393" s="107" t="b">
        <f t="shared" si="12"/>
        <v>0</v>
      </c>
      <c r="L393" s="108" t="b">
        <f t="shared" si="13"/>
        <v>0</v>
      </c>
    </row>
    <row r="394" spans="1:12">
      <c r="A394" t="s">
        <v>460</v>
      </c>
      <c r="B394" s="110">
        <v>35907</v>
      </c>
      <c r="C394" t="s">
        <v>466</v>
      </c>
      <c r="D394" t="s">
        <v>500</v>
      </c>
      <c r="E394" t="s">
        <v>463</v>
      </c>
      <c r="F394" t="s">
        <v>499</v>
      </c>
      <c r="G394" s="104">
        <v>28.5</v>
      </c>
      <c r="H394">
        <v>4</v>
      </c>
      <c r="I394" s="104">
        <v>114</v>
      </c>
      <c r="J394" t="s">
        <v>489</v>
      </c>
      <c r="K394" s="107" t="b">
        <f t="shared" si="12"/>
        <v>0</v>
      </c>
      <c r="L394" s="108" t="b">
        <f t="shared" si="13"/>
        <v>0</v>
      </c>
    </row>
    <row r="395" spans="1:12">
      <c r="A395" t="s">
        <v>473</v>
      </c>
      <c r="B395" s="110">
        <v>35909</v>
      </c>
      <c r="C395" t="s">
        <v>466</v>
      </c>
      <c r="D395" t="s">
        <v>522</v>
      </c>
      <c r="E395" t="s">
        <v>478</v>
      </c>
      <c r="F395" t="s">
        <v>537</v>
      </c>
      <c r="G395" s="104">
        <v>38</v>
      </c>
      <c r="H395">
        <v>4</v>
      </c>
      <c r="I395" s="104">
        <v>152</v>
      </c>
      <c r="J395" t="s">
        <v>489</v>
      </c>
      <c r="K395" s="107" t="b">
        <f t="shared" si="12"/>
        <v>0</v>
      </c>
      <c r="L395" s="108" t="b">
        <f t="shared" si="13"/>
        <v>1</v>
      </c>
    </row>
    <row r="396" spans="1:12">
      <c r="A396" t="s">
        <v>476</v>
      </c>
      <c r="B396" s="110">
        <v>35909</v>
      </c>
      <c r="C396" t="s">
        <v>495</v>
      </c>
      <c r="D396" t="s">
        <v>496</v>
      </c>
      <c r="E396" t="s">
        <v>468</v>
      </c>
      <c r="F396" t="s">
        <v>534</v>
      </c>
      <c r="G396" s="104">
        <v>18</v>
      </c>
      <c r="H396">
        <v>25</v>
      </c>
      <c r="I396" s="104">
        <v>450</v>
      </c>
      <c r="J396" t="s">
        <v>465</v>
      </c>
      <c r="K396" s="107" t="b">
        <f t="shared" si="12"/>
        <v>0</v>
      </c>
      <c r="L396" s="108" t="b">
        <f t="shared" si="13"/>
        <v>1</v>
      </c>
    </row>
    <row r="397" spans="1:12">
      <c r="A397" t="s">
        <v>473</v>
      </c>
      <c r="B397" s="110">
        <v>35909</v>
      </c>
      <c r="C397" t="s">
        <v>495</v>
      </c>
      <c r="D397" t="s">
        <v>496</v>
      </c>
      <c r="E397" t="s">
        <v>463</v>
      </c>
      <c r="F397" t="s">
        <v>502</v>
      </c>
      <c r="G397" s="104">
        <v>21.35</v>
      </c>
      <c r="H397">
        <v>30</v>
      </c>
      <c r="I397" s="104">
        <v>640.5</v>
      </c>
      <c r="J397" t="s">
        <v>465</v>
      </c>
      <c r="K397" s="107" t="b">
        <f t="shared" si="12"/>
        <v>0</v>
      </c>
      <c r="L397" s="108" t="b">
        <f t="shared" si="13"/>
        <v>1</v>
      </c>
    </row>
    <row r="398" spans="1:12">
      <c r="A398" t="s">
        <v>470</v>
      </c>
      <c r="B398" s="110">
        <v>35912</v>
      </c>
      <c r="C398" t="s">
        <v>466</v>
      </c>
      <c r="D398" t="s">
        <v>467</v>
      </c>
      <c r="E398" t="s">
        <v>468</v>
      </c>
      <c r="F398" t="s">
        <v>531</v>
      </c>
      <c r="G398" s="104">
        <v>46</v>
      </c>
      <c r="H398">
        <v>30</v>
      </c>
      <c r="I398" s="104">
        <v>1380</v>
      </c>
      <c r="J398" t="s">
        <v>489</v>
      </c>
      <c r="K398" s="107" t="b">
        <f t="shared" si="12"/>
        <v>0</v>
      </c>
      <c r="L398" s="108" t="b">
        <f t="shared" si="13"/>
        <v>1</v>
      </c>
    </row>
    <row r="399" spans="1:12">
      <c r="A399" t="s">
        <v>470</v>
      </c>
      <c r="B399" s="110">
        <v>35912</v>
      </c>
      <c r="C399" t="s">
        <v>466</v>
      </c>
      <c r="D399" t="s">
        <v>467</v>
      </c>
      <c r="E399" t="s">
        <v>463</v>
      </c>
      <c r="F399" t="s">
        <v>499</v>
      </c>
      <c r="G399" s="104">
        <v>28.5</v>
      </c>
      <c r="H399">
        <v>10</v>
      </c>
      <c r="I399" s="104">
        <v>285</v>
      </c>
      <c r="J399" t="s">
        <v>489</v>
      </c>
      <c r="K399" s="107" t="b">
        <f t="shared" si="12"/>
        <v>0</v>
      </c>
      <c r="L399" s="108" t="b">
        <f t="shared" si="13"/>
        <v>0</v>
      </c>
    </row>
    <row r="400" spans="1:12">
      <c r="A400" t="s">
        <v>470</v>
      </c>
      <c r="B400" s="110">
        <v>35913</v>
      </c>
      <c r="C400" t="s">
        <v>461</v>
      </c>
      <c r="D400" t="s">
        <v>474</v>
      </c>
      <c r="E400" t="s">
        <v>468</v>
      </c>
      <c r="F400" t="s">
        <v>536</v>
      </c>
      <c r="G400" s="104">
        <v>14</v>
      </c>
      <c r="H400">
        <v>20</v>
      </c>
      <c r="I400" s="104">
        <v>280</v>
      </c>
      <c r="J400" t="s">
        <v>489</v>
      </c>
      <c r="K400" s="107" t="b">
        <f t="shared" si="12"/>
        <v>0</v>
      </c>
      <c r="L400" s="108" t="b">
        <f t="shared" si="13"/>
        <v>1</v>
      </c>
    </row>
    <row r="401" spans="1:12">
      <c r="A401" t="s">
        <v>473</v>
      </c>
      <c r="B401" s="110">
        <v>35913</v>
      </c>
      <c r="C401" t="s">
        <v>495</v>
      </c>
      <c r="D401" t="s">
        <v>496</v>
      </c>
      <c r="E401" t="s">
        <v>481</v>
      </c>
      <c r="F401" t="s">
        <v>492</v>
      </c>
      <c r="G401" s="104">
        <v>24</v>
      </c>
      <c r="H401">
        <v>35</v>
      </c>
      <c r="I401" s="104">
        <v>840</v>
      </c>
      <c r="J401" t="s">
        <v>465</v>
      </c>
      <c r="K401" s="107" t="b">
        <f t="shared" si="12"/>
        <v>0</v>
      </c>
      <c r="L401" s="108" t="b">
        <f t="shared" si="13"/>
        <v>1</v>
      </c>
    </row>
    <row r="402" spans="1:12">
      <c r="A402" t="s">
        <v>460</v>
      </c>
      <c r="B402" s="110">
        <v>35913</v>
      </c>
      <c r="C402" t="s">
        <v>495</v>
      </c>
      <c r="D402" t="s">
        <v>496</v>
      </c>
      <c r="E402" t="s">
        <v>463</v>
      </c>
      <c r="F402" t="s">
        <v>499</v>
      </c>
      <c r="G402" s="104">
        <v>30</v>
      </c>
      <c r="H402">
        <v>40</v>
      </c>
      <c r="I402" s="104">
        <v>1200</v>
      </c>
      <c r="J402" t="s">
        <v>465</v>
      </c>
      <c r="K402" s="107" t="b">
        <f t="shared" si="12"/>
        <v>0</v>
      </c>
      <c r="L402" s="108" t="b">
        <f t="shared" si="13"/>
        <v>1</v>
      </c>
    </row>
    <row r="403" spans="1:12">
      <c r="A403" t="s">
        <v>460</v>
      </c>
      <c r="B403" s="110">
        <v>35913</v>
      </c>
      <c r="C403" t="s">
        <v>495</v>
      </c>
      <c r="D403" t="s">
        <v>496</v>
      </c>
      <c r="E403" t="s">
        <v>478</v>
      </c>
      <c r="F403" t="s">
        <v>513</v>
      </c>
      <c r="G403" s="104">
        <v>34</v>
      </c>
      <c r="H403">
        <v>50</v>
      </c>
      <c r="I403" s="104">
        <v>1700</v>
      </c>
      <c r="J403" t="s">
        <v>465</v>
      </c>
      <c r="K403" s="107" t="b">
        <f t="shared" si="12"/>
        <v>0</v>
      </c>
      <c r="L403" s="108" t="b">
        <f t="shared" si="13"/>
        <v>1</v>
      </c>
    </row>
    <row r="404" spans="1:12">
      <c r="A404" t="s">
        <v>470</v>
      </c>
      <c r="B404" s="110">
        <v>35914</v>
      </c>
      <c r="C404" t="s">
        <v>466</v>
      </c>
      <c r="D404" t="s">
        <v>467</v>
      </c>
      <c r="E404" t="s">
        <v>481</v>
      </c>
      <c r="F404" t="s">
        <v>527</v>
      </c>
      <c r="G404" s="104">
        <v>39</v>
      </c>
      <c r="H404">
        <v>12</v>
      </c>
      <c r="I404" s="104">
        <v>468</v>
      </c>
      <c r="J404" t="s">
        <v>465</v>
      </c>
      <c r="K404" s="107" t="b">
        <f t="shared" si="12"/>
        <v>0</v>
      </c>
      <c r="L404" s="108" t="b">
        <f t="shared" si="13"/>
        <v>0</v>
      </c>
    </row>
    <row r="405" spans="1:12">
      <c r="A405" t="s">
        <v>460</v>
      </c>
      <c r="B405" s="110">
        <v>35914</v>
      </c>
      <c r="C405" t="s">
        <v>466</v>
      </c>
      <c r="D405" t="s">
        <v>467</v>
      </c>
      <c r="E405" t="s">
        <v>478</v>
      </c>
      <c r="F405" t="s">
        <v>513</v>
      </c>
      <c r="G405" s="104">
        <v>34</v>
      </c>
      <c r="H405">
        <v>35</v>
      </c>
      <c r="I405" s="104">
        <v>1190</v>
      </c>
      <c r="J405" t="s">
        <v>465</v>
      </c>
      <c r="K405" s="107" t="b">
        <f t="shared" si="12"/>
        <v>0</v>
      </c>
      <c r="L405" s="108" t="b">
        <f t="shared" si="13"/>
        <v>1</v>
      </c>
    </row>
    <row r="406" spans="1:12">
      <c r="A406" t="s">
        <v>470</v>
      </c>
      <c r="B406" s="110">
        <v>35914</v>
      </c>
      <c r="C406" t="s">
        <v>466</v>
      </c>
      <c r="D406" t="s">
        <v>467</v>
      </c>
      <c r="E406" t="s">
        <v>481</v>
      </c>
      <c r="F406" t="s">
        <v>492</v>
      </c>
      <c r="G406" s="104">
        <v>6</v>
      </c>
      <c r="H406">
        <v>30</v>
      </c>
      <c r="I406" s="104">
        <v>180</v>
      </c>
      <c r="J406" t="s">
        <v>465</v>
      </c>
      <c r="K406" s="107" t="b">
        <f t="shared" si="12"/>
        <v>0</v>
      </c>
      <c r="L406" s="108" t="b">
        <f t="shared" si="13"/>
        <v>1</v>
      </c>
    </row>
    <row r="407" spans="1:12">
      <c r="A407" t="s">
        <v>470</v>
      </c>
      <c r="B407" s="110">
        <v>35914</v>
      </c>
      <c r="C407" t="s">
        <v>495</v>
      </c>
      <c r="D407" t="s">
        <v>496</v>
      </c>
      <c r="E407" t="s">
        <v>468</v>
      </c>
      <c r="F407" t="s">
        <v>469</v>
      </c>
      <c r="G407" s="104">
        <v>15</v>
      </c>
      <c r="H407">
        <v>3</v>
      </c>
      <c r="I407" s="104">
        <v>45</v>
      </c>
      <c r="J407" t="s">
        <v>465</v>
      </c>
      <c r="K407" s="107" t="b">
        <f t="shared" si="12"/>
        <v>0</v>
      </c>
      <c r="L407" s="108" t="b">
        <f t="shared" si="13"/>
        <v>1</v>
      </c>
    </row>
    <row r="408" spans="1:12">
      <c r="A408" t="s">
        <v>460</v>
      </c>
      <c r="B408" s="110">
        <v>35919</v>
      </c>
      <c r="C408" t="s">
        <v>466</v>
      </c>
      <c r="D408" t="s">
        <v>500</v>
      </c>
      <c r="E408" t="s">
        <v>468</v>
      </c>
      <c r="F408" t="s">
        <v>531</v>
      </c>
      <c r="G408" s="104">
        <v>46</v>
      </c>
      <c r="H408">
        <v>36</v>
      </c>
      <c r="I408" s="104">
        <v>1656</v>
      </c>
      <c r="J408" t="s">
        <v>465</v>
      </c>
      <c r="K408" s="107" t="b">
        <f t="shared" si="12"/>
        <v>0</v>
      </c>
      <c r="L408" s="108" t="b">
        <f t="shared" si="13"/>
        <v>1</v>
      </c>
    </row>
    <row r="409" spans="1:12">
      <c r="A409" t="s">
        <v>460</v>
      </c>
      <c r="B409" s="110">
        <v>35919</v>
      </c>
      <c r="C409" t="s">
        <v>466</v>
      </c>
      <c r="D409" t="s">
        <v>500</v>
      </c>
      <c r="E409" t="s">
        <v>463</v>
      </c>
      <c r="F409" t="s">
        <v>483</v>
      </c>
      <c r="G409" s="104">
        <v>13</v>
      </c>
      <c r="H409">
        <v>28</v>
      </c>
      <c r="I409" s="104">
        <v>364</v>
      </c>
      <c r="J409" t="s">
        <v>465</v>
      </c>
      <c r="K409" s="107" t="b">
        <f t="shared" si="12"/>
        <v>0</v>
      </c>
      <c r="L409" s="108" t="b">
        <f t="shared" si="13"/>
        <v>1</v>
      </c>
    </row>
    <row r="410" spans="1:12">
      <c r="A410" t="s">
        <v>470</v>
      </c>
      <c r="B410" s="110">
        <v>35919</v>
      </c>
      <c r="C410" t="s">
        <v>466</v>
      </c>
      <c r="D410" t="s">
        <v>500</v>
      </c>
      <c r="E410" t="s">
        <v>481</v>
      </c>
      <c r="F410" t="s">
        <v>492</v>
      </c>
      <c r="G410" s="104">
        <v>45.6</v>
      </c>
      <c r="H410">
        <v>8</v>
      </c>
      <c r="I410" s="104">
        <v>364.8</v>
      </c>
      <c r="J410" t="s">
        <v>465</v>
      </c>
      <c r="K410" s="107" t="b">
        <f t="shared" si="12"/>
        <v>0</v>
      </c>
      <c r="L410" s="108" t="b">
        <f t="shared" si="13"/>
        <v>0</v>
      </c>
    </row>
    <row r="411" spans="1:12">
      <c r="A411" t="s">
        <v>473</v>
      </c>
      <c r="B411" s="110">
        <v>35974</v>
      </c>
      <c r="C411" t="s">
        <v>461</v>
      </c>
      <c r="D411" t="s">
        <v>474</v>
      </c>
      <c r="E411" t="s">
        <v>478</v>
      </c>
      <c r="F411" t="s">
        <v>520</v>
      </c>
      <c r="G411" s="104">
        <v>2.5</v>
      </c>
      <c r="H411">
        <v>10</v>
      </c>
      <c r="I411" s="104">
        <v>25</v>
      </c>
      <c r="J411" t="s">
        <v>489</v>
      </c>
      <c r="K411" s="107" t="b">
        <f t="shared" si="12"/>
        <v>0</v>
      </c>
      <c r="L411" s="108" t="b">
        <f t="shared" si="13"/>
        <v>1</v>
      </c>
    </row>
    <row r="412" spans="1:12">
      <c r="A412" t="s">
        <v>460</v>
      </c>
      <c r="B412" s="110">
        <v>36000</v>
      </c>
      <c r="C412" t="s">
        <v>466</v>
      </c>
      <c r="D412" t="s">
        <v>522</v>
      </c>
      <c r="E412" t="s">
        <v>468</v>
      </c>
      <c r="F412" t="s">
        <v>524</v>
      </c>
      <c r="G412" s="104">
        <v>19</v>
      </c>
      <c r="H412">
        <v>10</v>
      </c>
      <c r="I412" s="104">
        <v>190</v>
      </c>
      <c r="J412" t="s">
        <v>489</v>
      </c>
      <c r="K412" s="107" t="b">
        <f t="shared" si="12"/>
        <v>0</v>
      </c>
      <c r="L412" s="108" t="b">
        <f t="shared" si="13"/>
        <v>1</v>
      </c>
    </row>
    <row r="413" spans="1:12">
      <c r="A413" t="s">
        <v>470</v>
      </c>
      <c r="B413" s="110">
        <v>36059</v>
      </c>
      <c r="C413" t="s">
        <v>466</v>
      </c>
      <c r="D413" t="s">
        <v>480</v>
      </c>
      <c r="E413" t="s">
        <v>481</v>
      </c>
      <c r="F413" t="s">
        <v>535</v>
      </c>
      <c r="G413" s="104">
        <v>97</v>
      </c>
      <c r="H413">
        <v>20</v>
      </c>
      <c r="I413" s="104">
        <v>1940</v>
      </c>
      <c r="J413" t="s">
        <v>489</v>
      </c>
      <c r="K413" s="107" t="b">
        <f t="shared" si="12"/>
        <v>0</v>
      </c>
      <c r="L413" s="108" t="b">
        <f t="shared" si="13"/>
        <v>0</v>
      </c>
    </row>
    <row r="414" spans="1:12">
      <c r="A414" t="s">
        <v>473</v>
      </c>
      <c r="B414" s="110">
        <v>36067</v>
      </c>
      <c r="C414" t="s">
        <v>466</v>
      </c>
      <c r="D414" t="s">
        <v>522</v>
      </c>
      <c r="E414" t="s">
        <v>471</v>
      </c>
      <c r="F414" t="s">
        <v>472</v>
      </c>
      <c r="G414" s="104">
        <v>9.65</v>
      </c>
      <c r="H414">
        <v>4</v>
      </c>
      <c r="I414" s="104">
        <v>38.6</v>
      </c>
      <c r="J414" t="s">
        <v>465</v>
      </c>
      <c r="K414" s="107" t="b">
        <f t="shared" si="12"/>
        <v>0</v>
      </c>
      <c r="L414" s="108" t="b">
        <f t="shared" si="13"/>
        <v>0</v>
      </c>
    </row>
    <row r="415" spans="1:12">
      <c r="A415" t="s">
        <v>470</v>
      </c>
      <c r="B415" s="110">
        <v>36087</v>
      </c>
      <c r="C415" t="s">
        <v>466</v>
      </c>
      <c r="D415" t="s">
        <v>467</v>
      </c>
      <c r="E415" t="s">
        <v>478</v>
      </c>
      <c r="F415" t="s">
        <v>515</v>
      </c>
      <c r="G415" s="104">
        <v>21.5</v>
      </c>
      <c r="H415">
        <v>9</v>
      </c>
      <c r="I415" s="104">
        <v>193.5</v>
      </c>
      <c r="J415" t="s">
        <v>489</v>
      </c>
      <c r="K415" s="107" t="b">
        <f t="shared" si="12"/>
        <v>0</v>
      </c>
      <c r="L415" s="108" t="b">
        <f t="shared" si="13"/>
        <v>1</v>
      </c>
    </row>
    <row r="416" spans="1:12">
      <c r="A416" t="s">
        <v>476</v>
      </c>
      <c r="B416" s="110">
        <v>36092</v>
      </c>
      <c r="C416" t="s">
        <v>461</v>
      </c>
      <c r="D416" t="s">
        <v>462</v>
      </c>
      <c r="E416" t="s">
        <v>471</v>
      </c>
      <c r="F416" t="s">
        <v>472</v>
      </c>
      <c r="G416" s="104">
        <v>53</v>
      </c>
      <c r="H416">
        <v>7</v>
      </c>
      <c r="I416" s="104">
        <v>371</v>
      </c>
      <c r="J416" t="s">
        <v>465</v>
      </c>
      <c r="K416" s="107" t="b">
        <f t="shared" si="12"/>
        <v>0</v>
      </c>
      <c r="L416" s="108" t="b">
        <f t="shared" si="13"/>
        <v>0</v>
      </c>
    </row>
    <row r="417" spans="1:12">
      <c r="A417" t="s">
        <v>460</v>
      </c>
      <c r="B417" s="110">
        <v>36125</v>
      </c>
      <c r="C417" t="s">
        <v>466</v>
      </c>
      <c r="D417" t="s">
        <v>500</v>
      </c>
      <c r="E417" t="s">
        <v>471</v>
      </c>
      <c r="F417" t="s">
        <v>521</v>
      </c>
      <c r="G417" s="104">
        <v>31.23</v>
      </c>
      <c r="H417">
        <v>30</v>
      </c>
      <c r="I417" s="104">
        <v>936.9</v>
      </c>
      <c r="J417" t="s">
        <v>465</v>
      </c>
      <c r="K417" s="107" t="b">
        <f t="shared" si="12"/>
        <v>0</v>
      </c>
      <c r="L417" s="108" t="b">
        <f t="shared" si="13"/>
        <v>1</v>
      </c>
    </row>
    <row r="418" spans="1:12">
      <c r="A418" t="s">
        <v>470</v>
      </c>
      <c r="B418" s="110">
        <v>36146</v>
      </c>
      <c r="C418" t="s">
        <v>461</v>
      </c>
      <c r="D418" t="s">
        <v>462</v>
      </c>
      <c r="E418" t="s">
        <v>471</v>
      </c>
      <c r="F418" t="s">
        <v>521</v>
      </c>
      <c r="G418" s="104">
        <v>31.23</v>
      </c>
      <c r="H418">
        <v>6</v>
      </c>
      <c r="I418" s="104">
        <v>187.38</v>
      </c>
      <c r="J418" t="s">
        <v>465</v>
      </c>
      <c r="K418" s="107" t="b">
        <f t="shared" si="12"/>
        <v>0</v>
      </c>
      <c r="L418" s="108" t="b">
        <f t="shared" si="13"/>
        <v>0</v>
      </c>
    </row>
    <row r="419" spans="1:12">
      <c r="A419" t="s">
        <v>476</v>
      </c>
      <c r="B419" s="110">
        <v>36163</v>
      </c>
      <c r="C419" t="s">
        <v>495</v>
      </c>
      <c r="D419" t="s">
        <v>496</v>
      </c>
      <c r="E419" t="s">
        <v>463</v>
      </c>
      <c r="F419" t="s">
        <v>510</v>
      </c>
      <c r="G419" s="104">
        <v>22</v>
      </c>
      <c r="H419">
        <v>25</v>
      </c>
      <c r="I419" s="104">
        <v>550</v>
      </c>
      <c r="J419" t="s">
        <v>489</v>
      </c>
      <c r="K419" s="107" t="b">
        <f t="shared" si="12"/>
        <v>0</v>
      </c>
      <c r="L419" s="108" t="b">
        <f t="shared" si="13"/>
        <v>1</v>
      </c>
    </row>
    <row r="420" spans="1:12">
      <c r="A420" t="s">
        <v>476</v>
      </c>
      <c r="B420" s="110">
        <v>36164</v>
      </c>
      <c r="C420" t="s">
        <v>466</v>
      </c>
      <c r="D420" t="s">
        <v>500</v>
      </c>
      <c r="E420" t="s">
        <v>478</v>
      </c>
      <c r="F420" t="s">
        <v>513</v>
      </c>
      <c r="G420" s="104">
        <v>34</v>
      </c>
      <c r="H420">
        <v>15</v>
      </c>
      <c r="I420" s="104">
        <v>510</v>
      </c>
      <c r="J420" t="s">
        <v>465</v>
      </c>
      <c r="K420" s="107" t="b">
        <f t="shared" si="12"/>
        <v>0</v>
      </c>
      <c r="L420" s="108" t="b">
        <f t="shared" si="13"/>
        <v>1</v>
      </c>
    </row>
    <row r="421" spans="1:12">
      <c r="A421" t="s">
        <v>470</v>
      </c>
      <c r="B421" s="110">
        <v>36177</v>
      </c>
      <c r="C421" t="s">
        <v>495</v>
      </c>
      <c r="D421" t="s">
        <v>512</v>
      </c>
      <c r="E421" t="s">
        <v>471</v>
      </c>
      <c r="F421" t="s">
        <v>472</v>
      </c>
      <c r="G421" s="104">
        <v>12</v>
      </c>
      <c r="H421">
        <v>28</v>
      </c>
      <c r="I421" s="104">
        <v>336</v>
      </c>
      <c r="J421" t="s">
        <v>465</v>
      </c>
      <c r="K421" s="107" t="b">
        <f t="shared" si="12"/>
        <v>0</v>
      </c>
      <c r="L421" s="108" t="b">
        <f t="shared" si="13"/>
        <v>1</v>
      </c>
    </row>
    <row r="422" spans="1:12">
      <c r="A422" t="s">
        <v>476</v>
      </c>
      <c r="B422" s="110">
        <v>36185</v>
      </c>
      <c r="C422" t="s">
        <v>466</v>
      </c>
      <c r="D422" t="s">
        <v>480</v>
      </c>
      <c r="E422" t="s">
        <v>478</v>
      </c>
      <c r="F422" t="s">
        <v>491</v>
      </c>
      <c r="G422" s="104">
        <v>62.5</v>
      </c>
      <c r="H422">
        <v>4</v>
      </c>
      <c r="I422" s="104">
        <v>250</v>
      </c>
      <c r="J422" t="s">
        <v>465</v>
      </c>
      <c r="K422" s="107" t="b">
        <f t="shared" si="12"/>
        <v>0</v>
      </c>
      <c r="L422" s="108" t="b">
        <f t="shared" si="13"/>
        <v>1</v>
      </c>
    </row>
    <row r="423" spans="1:12">
      <c r="A423" t="s">
        <v>470</v>
      </c>
      <c r="B423" s="110">
        <v>36193</v>
      </c>
      <c r="C423" t="s">
        <v>466</v>
      </c>
      <c r="D423" t="s">
        <v>467</v>
      </c>
      <c r="E423" t="s">
        <v>471</v>
      </c>
      <c r="F423" t="s">
        <v>521</v>
      </c>
      <c r="G423" s="104">
        <v>31.23</v>
      </c>
      <c r="H423">
        <v>6</v>
      </c>
      <c r="I423" s="104">
        <v>187.38</v>
      </c>
      <c r="J423" t="s">
        <v>489</v>
      </c>
      <c r="K423" s="107" t="b">
        <f t="shared" si="12"/>
        <v>0</v>
      </c>
      <c r="L423" s="108" t="b">
        <f t="shared" si="13"/>
        <v>0</v>
      </c>
    </row>
    <row r="424" spans="1:12">
      <c r="A424" t="s">
        <v>473</v>
      </c>
      <c r="B424" s="110">
        <v>36199</v>
      </c>
      <c r="C424" t="s">
        <v>495</v>
      </c>
      <c r="D424" t="s">
        <v>512</v>
      </c>
      <c r="E424" t="s">
        <v>478</v>
      </c>
      <c r="F424" t="s">
        <v>513</v>
      </c>
      <c r="G424" s="104">
        <v>34</v>
      </c>
      <c r="H424">
        <v>15</v>
      </c>
      <c r="I424" s="104">
        <v>510</v>
      </c>
      <c r="J424" t="s">
        <v>465</v>
      </c>
      <c r="K424" s="107" t="b">
        <f t="shared" si="12"/>
        <v>0</v>
      </c>
      <c r="L424" s="108" t="b">
        <f t="shared" si="13"/>
        <v>1</v>
      </c>
    </row>
    <row r="425" spans="1:12">
      <c r="A425" t="s">
        <v>470</v>
      </c>
      <c r="B425" s="110">
        <v>36200</v>
      </c>
      <c r="C425" t="s">
        <v>466</v>
      </c>
      <c r="D425" t="s">
        <v>500</v>
      </c>
      <c r="E425" t="s">
        <v>468</v>
      </c>
      <c r="F425" t="s">
        <v>509</v>
      </c>
      <c r="G425" s="104">
        <v>7.75</v>
      </c>
      <c r="H425">
        <v>42</v>
      </c>
      <c r="I425" s="104">
        <v>325.5</v>
      </c>
      <c r="J425" t="s">
        <v>489</v>
      </c>
      <c r="K425" s="107" t="b">
        <f t="shared" si="12"/>
        <v>0</v>
      </c>
      <c r="L425" s="108" t="b">
        <f t="shared" si="13"/>
        <v>1</v>
      </c>
    </row>
    <row r="426" spans="1:12">
      <c r="A426" t="s">
        <v>470</v>
      </c>
      <c r="B426" s="110">
        <v>36527</v>
      </c>
      <c r="C426" t="s">
        <v>466</v>
      </c>
      <c r="D426" t="s">
        <v>500</v>
      </c>
      <c r="E426" t="s">
        <v>468</v>
      </c>
      <c r="F426" t="s">
        <v>534</v>
      </c>
      <c r="G426" s="104">
        <v>18</v>
      </c>
      <c r="H426">
        <v>10</v>
      </c>
      <c r="I426" s="104">
        <v>180</v>
      </c>
      <c r="J426" t="s">
        <v>489</v>
      </c>
      <c r="K426" s="107" t="b">
        <f t="shared" si="12"/>
        <v>0</v>
      </c>
      <c r="L426" s="108" t="b">
        <f t="shared" si="13"/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topLeftCell="L1" zoomScale="210" zoomScaleNormal="210" workbookViewId="0">
      <selection activeCell="M6" sqref="M6"/>
    </sheetView>
  </sheetViews>
  <sheetFormatPr baseColWidth="10" defaultRowHeight="12.75"/>
  <cols>
    <col min="1" max="1" width="10" bestFit="1" customWidth="1"/>
    <col min="2" max="2" width="12.7109375" customWidth="1"/>
    <col min="3" max="3" width="10.140625" bestFit="1" customWidth="1"/>
    <col min="4" max="4" width="9" bestFit="1" customWidth="1"/>
    <col min="5" max="5" width="9.85546875" bestFit="1" customWidth="1"/>
    <col min="6" max="6" width="7.42578125" bestFit="1" customWidth="1"/>
    <col min="7" max="7" width="20.85546875" bestFit="1" customWidth="1"/>
    <col min="8" max="8" width="9.85546875" bestFit="1" customWidth="1"/>
    <col min="9" max="9" width="14.5703125" bestFit="1" customWidth="1"/>
    <col min="10" max="10" width="9.140625" bestFit="1" customWidth="1"/>
    <col min="11" max="11" width="9.28515625" bestFit="1" customWidth="1"/>
    <col min="12" max="12" width="14" customWidth="1"/>
    <col min="13" max="13" width="12.42578125" customWidth="1"/>
  </cols>
  <sheetData>
    <row r="1" spans="1:13">
      <c r="A1" s="109" t="s">
        <v>540</v>
      </c>
      <c r="B1" s="109" t="s">
        <v>541</v>
      </c>
      <c r="C1" s="109" t="s">
        <v>542</v>
      </c>
      <c r="D1" s="109" t="s">
        <v>55</v>
      </c>
      <c r="E1" s="109" t="s">
        <v>418</v>
      </c>
      <c r="F1" s="109" t="s">
        <v>543</v>
      </c>
      <c r="G1" s="109" t="s">
        <v>544</v>
      </c>
      <c r="H1" s="109" t="s">
        <v>545</v>
      </c>
      <c r="I1" s="109" t="s">
        <v>546</v>
      </c>
      <c r="J1" s="109" t="s">
        <v>457</v>
      </c>
      <c r="K1" s="109" t="s">
        <v>74</v>
      </c>
      <c r="L1" s="109" t="s">
        <v>571</v>
      </c>
      <c r="M1" s="109" t="s">
        <v>547</v>
      </c>
    </row>
    <row r="2" spans="1:13">
      <c r="A2">
        <v>21</v>
      </c>
      <c r="B2" s="110">
        <v>41288</v>
      </c>
      <c r="C2" s="111">
        <v>41288</v>
      </c>
      <c r="D2" t="s">
        <v>371</v>
      </c>
      <c r="E2" t="s">
        <v>548</v>
      </c>
      <c r="F2" t="s">
        <v>549</v>
      </c>
      <c r="G2" t="s">
        <v>550</v>
      </c>
      <c r="H2" t="s">
        <v>551</v>
      </c>
      <c r="I2" s="104">
        <v>15</v>
      </c>
      <c r="J2">
        <v>50</v>
      </c>
      <c r="K2" s="104">
        <v>750</v>
      </c>
      <c r="L2" s="116" t="str">
        <f>IF(AND(OR(E2="Piero",E2="Fabián"),J2&gt;=30),"A",IF(AND(D2="Lima",K2&gt;=300),"B","C"))</f>
        <v>A</v>
      </c>
      <c r="M2" s="104">
        <f>IF(AND(OR(C2="Enero",C2="Febrero",C2="Marzo"),D2="surco"),5%,4%)*K2</f>
        <v>30</v>
      </c>
    </row>
    <row r="3" spans="1:13">
      <c r="A3">
        <v>21</v>
      </c>
      <c r="B3" s="110">
        <v>41288</v>
      </c>
      <c r="C3" s="111">
        <v>41288</v>
      </c>
      <c r="D3" t="s">
        <v>371</v>
      </c>
      <c r="E3" t="s">
        <v>548</v>
      </c>
      <c r="F3" t="s">
        <v>552</v>
      </c>
      <c r="G3" t="s">
        <v>553</v>
      </c>
      <c r="H3" t="s">
        <v>551</v>
      </c>
      <c r="I3" s="104">
        <v>12</v>
      </c>
      <c r="J3">
        <v>40</v>
      </c>
      <c r="K3" s="104">
        <v>480</v>
      </c>
      <c r="L3" s="116" t="str">
        <f t="shared" ref="L3:L66" si="0">IF(AND(OR(E3="Piero",E3="Fabián"),J3&gt;=30),"A",IF(AND(D3="Lima",K3&gt;=300),"B","C"))</f>
        <v>A</v>
      </c>
      <c r="M3" s="104">
        <f t="shared" ref="M3:M66" si="1">IF(AND(OR(C3="Enero",C3="Febrero",C3="Marzo"),D3="surco"),5%,4%)*K3</f>
        <v>19.2</v>
      </c>
    </row>
    <row r="4" spans="1:13">
      <c r="A4">
        <v>21</v>
      </c>
      <c r="B4" s="110">
        <v>41288</v>
      </c>
      <c r="C4" s="111">
        <v>41288</v>
      </c>
      <c r="D4" t="s">
        <v>371</v>
      </c>
      <c r="E4" t="s">
        <v>548</v>
      </c>
      <c r="F4" t="s">
        <v>554</v>
      </c>
      <c r="G4" t="s">
        <v>555</v>
      </c>
      <c r="H4" t="s">
        <v>556</v>
      </c>
      <c r="I4" s="104">
        <v>2.5</v>
      </c>
      <c r="J4">
        <v>30</v>
      </c>
      <c r="K4" s="104">
        <v>75</v>
      </c>
      <c r="L4" s="116" t="str">
        <f t="shared" si="0"/>
        <v>A</v>
      </c>
      <c r="M4" s="104">
        <f t="shared" si="1"/>
        <v>3</v>
      </c>
    </row>
    <row r="5" spans="1:13">
      <c r="A5">
        <v>21</v>
      </c>
      <c r="B5" s="110">
        <v>41288</v>
      </c>
      <c r="C5" s="111">
        <v>41288</v>
      </c>
      <c r="D5" t="s">
        <v>371</v>
      </c>
      <c r="E5" t="s">
        <v>548</v>
      </c>
      <c r="F5" t="s">
        <v>557</v>
      </c>
      <c r="G5" t="s">
        <v>558</v>
      </c>
      <c r="H5" t="s">
        <v>559</v>
      </c>
      <c r="I5" s="104">
        <v>3</v>
      </c>
      <c r="J5">
        <v>30</v>
      </c>
      <c r="K5" s="104">
        <v>90</v>
      </c>
      <c r="L5" s="116" t="str">
        <f t="shared" si="0"/>
        <v>A</v>
      </c>
      <c r="M5" s="104">
        <f t="shared" si="1"/>
        <v>3.6</v>
      </c>
    </row>
    <row r="6" spans="1:13">
      <c r="A6">
        <v>21</v>
      </c>
      <c r="B6" s="110">
        <v>41288</v>
      </c>
      <c r="C6" s="111">
        <v>41288</v>
      </c>
      <c r="D6" t="s">
        <v>371</v>
      </c>
      <c r="E6" t="s">
        <v>548</v>
      </c>
      <c r="F6" t="s">
        <v>560</v>
      </c>
      <c r="G6" t="s">
        <v>561</v>
      </c>
      <c r="H6" t="s">
        <v>551</v>
      </c>
      <c r="I6" s="104">
        <v>10</v>
      </c>
      <c r="J6">
        <v>30</v>
      </c>
      <c r="K6" s="104">
        <v>300</v>
      </c>
      <c r="L6" s="116" t="str">
        <f t="shared" si="0"/>
        <v>A</v>
      </c>
      <c r="M6" s="104">
        <f t="shared" si="1"/>
        <v>12</v>
      </c>
    </row>
    <row r="7" spans="1:13">
      <c r="A7">
        <v>21</v>
      </c>
      <c r="B7" s="110">
        <v>41288</v>
      </c>
      <c r="C7" s="111">
        <v>41288</v>
      </c>
      <c r="D7" t="s">
        <v>371</v>
      </c>
      <c r="E7" t="s">
        <v>548</v>
      </c>
      <c r="F7" t="s">
        <v>562</v>
      </c>
      <c r="G7" t="s">
        <v>563</v>
      </c>
      <c r="H7" t="s">
        <v>564</v>
      </c>
      <c r="I7" s="104">
        <v>25</v>
      </c>
      <c r="J7">
        <v>30</v>
      </c>
      <c r="K7" s="104">
        <v>750</v>
      </c>
      <c r="L7" s="116" t="str">
        <f t="shared" si="0"/>
        <v>A</v>
      </c>
      <c r="M7" s="104">
        <f t="shared" si="1"/>
        <v>30</v>
      </c>
    </row>
    <row r="8" spans="1:13">
      <c r="A8">
        <v>22</v>
      </c>
      <c r="B8" s="110">
        <v>41298</v>
      </c>
      <c r="C8" s="111">
        <v>41298</v>
      </c>
      <c r="D8" t="s">
        <v>371</v>
      </c>
      <c r="E8" t="s">
        <v>565</v>
      </c>
      <c r="F8" t="s">
        <v>557</v>
      </c>
      <c r="G8" t="s">
        <v>558</v>
      </c>
      <c r="H8" t="s">
        <v>559</v>
      </c>
      <c r="I8" s="104">
        <v>3</v>
      </c>
      <c r="J8">
        <v>30</v>
      </c>
      <c r="K8" s="104">
        <v>90</v>
      </c>
      <c r="L8" s="116" t="str">
        <f t="shared" si="0"/>
        <v>A</v>
      </c>
      <c r="M8" s="104">
        <f t="shared" si="1"/>
        <v>3.6</v>
      </c>
    </row>
    <row r="9" spans="1:13">
      <c r="A9">
        <v>22</v>
      </c>
      <c r="B9" s="110">
        <v>41298</v>
      </c>
      <c r="C9" s="111">
        <v>41298</v>
      </c>
      <c r="D9" t="s">
        <v>371</v>
      </c>
      <c r="E9" t="s">
        <v>565</v>
      </c>
      <c r="F9" t="s">
        <v>554</v>
      </c>
      <c r="G9" t="s">
        <v>555</v>
      </c>
      <c r="H9" t="s">
        <v>556</v>
      </c>
      <c r="I9" s="104">
        <v>2.5</v>
      </c>
      <c r="J9">
        <v>20</v>
      </c>
      <c r="K9" s="104">
        <v>50</v>
      </c>
      <c r="L9" s="116" t="str">
        <f t="shared" si="0"/>
        <v>C</v>
      </c>
      <c r="M9" s="104">
        <f t="shared" si="1"/>
        <v>2</v>
      </c>
    </row>
    <row r="10" spans="1:13">
      <c r="A10">
        <v>22</v>
      </c>
      <c r="B10" s="110">
        <v>41298</v>
      </c>
      <c r="C10" s="111">
        <v>41298</v>
      </c>
      <c r="D10" t="s">
        <v>371</v>
      </c>
      <c r="E10" t="s">
        <v>565</v>
      </c>
      <c r="F10" t="s">
        <v>560</v>
      </c>
      <c r="G10" t="s">
        <v>561</v>
      </c>
      <c r="H10" t="s">
        <v>551</v>
      </c>
      <c r="I10" s="104">
        <v>10</v>
      </c>
      <c r="J10">
        <v>20</v>
      </c>
      <c r="K10" s="104">
        <v>200</v>
      </c>
      <c r="L10" s="116" t="str">
        <f t="shared" si="0"/>
        <v>C</v>
      </c>
      <c r="M10" s="104">
        <f t="shared" si="1"/>
        <v>8</v>
      </c>
    </row>
    <row r="11" spans="1:13">
      <c r="A11">
        <v>22</v>
      </c>
      <c r="B11" s="110">
        <v>41298</v>
      </c>
      <c r="C11" s="111">
        <v>41298</v>
      </c>
      <c r="D11" t="s">
        <v>371</v>
      </c>
      <c r="E11" t="s">
        <v>565</v>
      </c>
      <c r="F11" t="s">
        <v>562</v>
      </c>
      <c r="G11" t="s">
        <v>563</v>
      </c>
      <c r="H11" t="s">
        <v>564</v>
      </c>
      <c r="I11" s="104">
        <v>25</v>
      </c>
      <c r="J11">
        <v>20</v>
      </c>
      <c r="K11" s="104">
        <v>500</v>
      </c>
      <c r="L11" s="116" t="str">
        <f t="shared" si="0"/>
        <v>C</v>
      </c>
      <c r="M11" s="104">
        <f t="shared" si="1"/>
        <v>20</v>
      </c>
    </row>
    <row r="12" spans="1:13">
      <c r="A12">
        <v>22</v>
      </c>
      <c r="B12" s="110">
        <v>41298</v>
      </c>
      <c r="C12" s="111">
        <v>41298</v>
      </c>
      <c r="D12" t="s">
        <v>371</v>
      </c>
      <c r="E12" t="s">
        <v>565</v>
      </c>
      <c r="F12" t="s">
        <v>552</v>
      </c>
      <c r="G12" t="s">
        <v>553</v>
      </c>
      <c r="H12" t="s">
        <v>551</v>
      </c>
      <c r="I12" s="104">
        <v>12</v>
      </c>
      <c r="J12">
        <v>10</v>
      </c>
      <c r="K12" s="104">
        <v>120</v>
      </c>
      <c r="L12" s="116" t="str">
        <f t="shared" si="0"/>
        <v>C</v>
      </c>
      <c r="M12" s="104">
        <f t="shared" si="1"/>
        <v>4.8</v>
      </c>
    </row>
    <row r="13" spans="1:13">
      <c r="A13">
        <v>22</v>
      </c>
      <c r="B13" s="110">
        <v>41298</v>
      </c>
      <c r="C13" s="111">
        <v>41298</v>
      </c>
      <c r="D13" t="s">
        <v>371</v>
      </c>
      <c r="E13" t="s">
        <v>565</v>
      </c>
      <c r="F13" t="s">
        <v>549</v>
      </c>
      <c r="G13" t="s">
        <v>550</v>
      </c>
      <c r="H13" t="s">
        <v>551</v>
      </c>
      <c r="I13" s="104">
        <v>15</v>
      </c>
      <c r="J13">
        <v>10</v>
      </c>
      <c r="K13" s="104">
        <v>150</v>
      </c>
      <c r="L13" s="116" t="str">
        <f t="shared" si="0"/>
        <v>C</v>
      </c>
      <c r="M13" s="104">
        <f t="shared" si="1"/>
        <v>6</v>
      </c>
    </row>
    <row r="14" spans="1:13">
      <c r="A14">
        <v>26</v>
      </c>
      <c r="B14" s="110">
        <v>41307</v>
      </c>
      <c r="C14" s="111">
        <v>41307</v>
      </c>
      <c r="D14" t="s">
        <v>371</v>
      </c>
      <c r="E14" t="s">
        <v>565</v>
      </c>
      <c r="F14" t="s">
        <v>552</v>
      </c>
      <c r="G14" t="s">
        <v>553</v>
      </c>
      <c r="H14" t="s">
        <v>551</v>
      </c>
      <c r="I14" s="104">
        <v>12</v>
      </c>
      <c r="J14">
        <v>50</v>
      </c>
      <c r="K14" s="104">
        <v>600</v>
      </c>
      <c r="L14" s="116" t="str">
        <f t="shared" si="0"/>
        <v>A</v>
      </c>
      <c r="M14" s="104">
        <f t="shared" si="1"/>
        <v>24</v>
      </c>
    </row>
    <row r="15" spans="1:13">
      <c r="A15">
        <v>23</v>
      </c>
      <c r="B15" s="110">
        <v>41308</v>
      </c>
      <c r="C15" s="111">
        <v>41308</v>
      </c>
      <c r="D15" t="s">
        <v>371</v>
      </c>
      <c r="E15" t="s">
        <v>548</v>
      </c>
      <c r="F15" t="s">
        <v>554</v>
      </c>
      <c r="G15" t="s">
        <v>555</v>
      </c>
      <c r="H15" t="s">
        <v>556</v>
      </c>
      <c r="I15" s="104">
        <v>2.5</v>
      </c>
      <c r="J15">
        <v>40</v>
      </c>
      <c r="K15" s="104">
        <v>100</v>
      </c>
      <c r="L15" s="116" t="str">
        <f t="shared" si="0"/>
        <v>A</v>
      </c>
      <c r="M15" s="104">
        <f t="shared" si="1"/>
        <v>4</v>
      </c>
    </row>
    <row r="16" spans="1:13">
      <c r="A16">
        <v>23</v>
      </c>
      <c r="B16" s="110">
        <v>41308</v>
      </c>
      <c r="C16" s="111">
        <v>41308</v>
      </c>
      <c r="D16" t="s">
        <v>371</v>
      </c>
      <c r="E16" t="s">
        <v>548</v>
      </c>
      <c r="F16" t="s">
        <v>549</v>
      </c>
      <c r="G16" t="s">
        <v>550</v>
      </c>
      <c r="H16" t="s">
        <v>551</v>
      </c>
      <c r="I16" s="104">
        <v>15</v>
      </c>
      <c r="J16">
        <v>40</v>
      </c>
      <c r="K16" s="104">
        <v>600</v>
      </c>
      <c r="L16" s="116" t="str">
        <f t="shared" si="0"/>
        <v>A</v>
      </c>
      <c r="M16" s="104">
        <f t="shared" si="1"/>
        <v>24</v>
      </c>
    </row>
    <row r="17" spans="1:13">
      <c r="A17">
        <v>23</v>
      </c>
      <c r="B17" s="110">
        <v>41308</v>
      </c>
      <c r="C17" s="111">
        <v>41308</v>
      </c>
      <c r="D17" t="s">
        <v>371</v>
      </c>
      <c r="E17" t="s">
        <v>548</v>
      </c>
      <c r="F17" t="s">
        <v>557</v>
      </c>
      <c r="G17" t="s">
        <v>558</v>
      </c>
      <c r="H17" t="s">
        <v>559</v>
      </c>
      <c r="I17" s="104">
        <v>3</v>
      </c>
      <c r="J17">
        <v>30</v>
      </c>
      <c r="K17" s="104">
        <v>90</v>
      </c>
      <c r="L17" s="116" t="str">
        <f t="shared" si="0"/>
        <v>A</v>
      </c>
      <c r="M17" s="104">
        <f t="shared" si="1"/>
        <v>3.6</v>
      </c>
    </row>
    <row r="18" spans="1:13">
      <c r="A18">
        <v>23</v>
      </c>
      <c r="B18" s="110">
        <v>41308</v>
      </c>
      <c r="C18" s="111">
        <v>41308</v>
      </c>
      <c r="D18" t="s">
        <v>371</v>
      </c>
      <c r="E18" t="s">
        <v>548</v>
      </c>
      <c r="F18" t="s">
        <v>552</v>
      </c>
      <c r="G18" t="s">
        <v>553</v>
      </c>
      <c r="H18" t="s">
        <v>551</v>
      </c>
      <c r="I18" s="104">
        <v>12</v>
      </c>
      <c r="J18">
        <v>30</v>
      </c>
      <c r="K18" s="104">
        <v>360</v>
      </c>
      <c r="L18" s="116" t="str">
        <f t="shared" si="0"/>
        <v>A</v>
      </c>
      <c r="M18" s="104">
        <f t="shared" si="1"/>
        <v>14.4</v>
      </c>
    </row>
    <row r="19" spans="1:13">
      <c r="A19">
        <v>23</v>
      </c>
      <c r="B19" s="110">
        <v>41308</v>
      </c>
      <c r="C19" s="111">
        <v>41308</v>
      </c>
      <c r="D19" t="s">
        <v>371</v>
      </c>
      <c r="E19" t="s">
        <v>548</v>
      </c>
      <c r="F19" t="s">
        <v>560</v>
      </c>
      <c r="G19" t="s">
        <v>561</v>
      </c>
      <c r="H19" t="s">
        <v>551</v>
      </c>
      <c r="I19" s="104">
        <v>10</v>
      </c>
      <c r="J19">
        <v>20</v>
      </c>
      <c r="K19" s="104">
        <v>200</v>
      </c>
      <c r="L19" s="116" t="str">
        <f t="shared" si="0"/>
        <v>C</v>
      </c>
      <c r="M19" s="104">
        <f t="shared" si="1"/>
        <v>8</v>
      </c>
    </row>
    <row r="20" spans="1:13">
      <c r="A20">
        <v>23</v>
      </c>
      <c r="B20" s="110">
        <v>41308</v>
      </c>
      <c r="C20" s="111">
        <v>41308</v>
      </c>
      <c r="D20" t="s">
        <v>371</v>
      </c>
      <c r="E20" t="s">
        <v>548</v>
      </c>
      <c r="F20" t="s">
        <v>562</v>
      </c>
      <c r="G20" t="s">
        <v>563</v>
      </c>
      <c r="H20" t="s">
        <v>564</v>
      </c>
      <c r="I20" s="104">
        <v>25</v>
      </c>
      <c r="J20">
        <v>20</v>
      </c>
      <c r="K20" s="104">
        <v>500</v>
      </c>
      <c r="L20" s="116" t="str">
        <f t="shared" si="0"/>
        <v>C</v>
      </c>
      <c r="M20" s="104">
        <f t="shared" si="1"/>
        <v>20</v>
      </c>
    </row>
    <row r="21" spans="1:13">
      <c r="A21">
        <v>24</v>
      </c>
      <c r="B21" s="110">
        <v>41318</v>
      </c>
      <c r="C21" s="111">
        <v>41318</v>
      </c>
      <c r="D21" t="s">
        <v>371</v>
      </c>
      <c r="E21" t="s">
        <v>565</v>
      </c>
      <c r="F21" t="s">
        <v>557</v>
      </c>
      <c r="G21" t="s">
        <v>558</v>
      </c>
      <c r="H21" t="s">
        <v>559</v>
      </c>
      <c r="I21" s="104">
        <v>3</v>
      </c>
      <c r="J21">
        <v>40</v>
      </c>
      <c r="K21" s="104">
        <v>120</v>
      </c>
      <c r="L21" s="116" t="str">
        <f t="shared" si="0"/>
        <v>A</v>
      </c>
      <c r="M21" s="104">
        <f t="shared" si="1"/>
        <v>4.8</v>
      </c>
    </row>
    <row r="22" spans="1:13">
      <c r="A22">
        <v>24</v>
      </c>
      <c r="B22" s="110">
        <v>41318</v>
      </c>
      <c r="C22" s="111">
        <v>41318</v>
      </c>
      <c r="D22" t="s">
        <v>371</v>
      </c>
      <c r="E22" t="s">
        <v>565</v>
      </c>
      <c r="F22" t="s">
        <v>562</v>
      </c>
      <c r="G22" t="s">
        <v>563</v>
      </c>
      <c r="H22" t="s">
        <v>564</v>
      </c>
      <c r="I22" s="104">
        <v>25</v>
      </c>
      <c r="J22">
        <v>40</v>
      </c>
      <c r="K22" s="104">
        <v>1000</v>
      </c>
      <c r="L22" s="116" t="str">
        <f t="shared" si="0"/>
        <v>A</v>
      </c>
      <c r="M22" s="104">
        <f t="shared" si="1"/>
        <v>40</v>
      </c>
    </row>
    <row r="23" spans="1:13">
      <c r="A23">
        <v>24</v>
      </c>
      <c r="B23" s="110">
        <v>41318</v>
      </c>
      <c r="C23" s="111">
        <v>41318</v>
      </c>
      <c r="D23" t="s">
        <v>371</v>
      </c>
      <c r="E23" t="s">
        <v>565</v>
      </c>
      <c r="F23" t="s">
        <v>554</v>
      </c>
      <c r="G23" t="s">
        <v>555</v>
      </c>
      <c r="H23" t="s">
        <v>556</v>
      </c>
      <c r="I23" s="104">
        <v>2.5</v>
      </c>
      <c r="J23">
        <v>30</v>
      </c>
      <c r="K23" s="104">
        <v>75</v>
      </c>
      <c r="L23" s="116" t="str">
        <f t="shared" si="0"/>
        <v>A</v>
      </c>
      <c r="M23" s="104">
        <f t="shared" si="1"/>
        <v>3</v>
      </c>
    </row>
    <row r="24" spans="1:13">
      <c r="A24">
        <v>24</v>
      </c>
      <c r="B24" s="110">
        <v>41318</v>
      </c>
      <c r="C24" s="111">
        <v>41318</v>
      </c>
      <c r="D24" t="s">
        <v>371</v>
      </c>
      <c r="E24" t="s">
        <v>565</v>
      </c>
      <c r="F24" t="s">
        <v>560</v>
      </c>
      <c r="G24" t="s">
        <v>561</v>
      </c>
      <c r="H24" t="s">
        <v>551</v>
      </c>
      <c r="I24" s="104">
        <v>10</v>
      </c>
      <c r="J24">
        <v>30</v>
      </c>
      <c r="K24" s="104">
        <v>300</v>
      </c>
      <c r="L24" s="116" t="str">
        <f t="shared" si="0"/>
        <v>A</v>
      </c>
      <c r="M24" s="104">
        <f t="shared" si="1"/>
        <v>12</v>
      </c>
    </row>
    <row r="25" spans="1:13">
      <c r="A25">
        <v>24</v>
      </c>
      <c r="B25" s="110">
        <v>41318</v>
      </c>
      <c r="C25" s="111">
        <v>41318</v>
      </c>
      <c r="D25" t="s">
        <v>371</v>
      </c>
      <c r="E25" t="s">
        <v>565</v>
      </c>
      <c r="F25" t="s">
        <v>549</v>
      </c>
      <c r="G25" t="s">
        <v>550</v>
      </c>
      <c r="H25" t="s">
        <v>551</v>
      </c>
      <c r="I25" s="104">
        <v>15</v>
      </c>
      <c r="J25">
        <v>30</v>
      </c>
      <c r="K25" s="104">
        <v>450</v>
      </c>
      <c r="L25" s="116" t="str">
        <f t="shared" si="0"/>
        <v>A</v>
      </c>
      <c r="M25" s="104">
        <f t="shared" si="1"/>
        <v>18</v>
      </c>
    </row>
    <row r="26" spans="1:13">
      <c r="A26">
        <v>24</v>
      </c>
      <c r="B26" s="110">
        <v>41318</v>
      </c>
      <c r="C26" s="111">
        <v>41318</v>
      </c>
      <c r="D26" t="s">
        <v>371</v>
      </c>
      <c r="E26" t="s">
        <v>565</v>
      </c>
      <c r="F26" t="s">
        <v>552</v>
      </c>
      <c r="G26" t="s">
        <v>553</v>
      </c>
      <c r="H26" t="s">
        <v>551</v>
      </c>
      <c r="I26" s="104">
        <v>12</v>
      </c>
      <c r="J26">
        <v>20</v>
      </c>
      <c r="K26" s="104">
        <v>240</v>
      </c>
      <c r="L26" s="116" t="str">
        <f t="shared" si="0"/>
        <v>C</v>
      </c>
      <c r="M26" s="104">
        <f t="shared" si="1"/>
        <v>9.6</v>
      </c>
    </row>
    <row r="27" spans="1:13">
      <c r="A27">
        <v>25</v>
      </c>
      <c r="B27" s="110">
        <v>41328</v>
      </c>
      <c r="C27" s="111">
        <v>41328</v>
      </c>
      <c r="D27" t="s">
        <v>371</v>
      </c>
      <c r="E27" t="s">
        <v>548</v>
      </c>
      <c r="F27" t="s">
        <v>552</v>
      </c>
      <c r="G27" t="s">
        <v>553</v>
      </c>
      <c r="H27" t="s">
        <v>551</v>
      </c>
      <c r="I27" s="104">
        <v>12</v>
      </c>
      <c r="J27">
        <v>50</v>
      </c>
      <c r="K27" s="104">
        <v>600</v>
      </c>
      <c r="L27" s="116" t="str">
        <f t="shared" si="0"/>
        <v>A</v>
      </c>
      <c r="M27" s="104">
        <f t="shared" si="1"/>
        <v>24</v>
      </c>
    </row>
    <row r="28" spans="1:13">
      <c r="A28">
        <v>25</v>
      </c>
      <c r="B28" s="110">
        <v>41328</v>
      </c>
      <c r="C28" s="111">
        <v>41328</v>
      </c>
      <c r="D28" t="s">
        <v>371</v>
      </c>
      <c r="E28" t="s">
        <v>548</v>
      </c>
      <c r="F28" t="s">
        <v>560</v>
      </c>
      <c r="G28" t="s">
        <v>561</v>
      </c>
      <c r="H28" t="s">
        <v>551</v>
      </c>
      <c r="I28" s="104">
        <v>10</v>
      </c>
      <c r="J28">
        <v>40</v>
      </c>
      <c r="K28" s="104">
        <v>400</v>
      </c>
      <c r="L28" s="116" t="str">
        <f t="shared" si="0"/>
        <v>A</v>
      </c>
      <c r="M28" s="104">
        <f t="shared" si="1"/>
        <v>16</v>
      </c>
    </row>
    <row r="29" spans="1:13">
      <c r="A29">
        <v>25</v>
      </c>
      <c r="B29" s="110">
        <v>41328</v>
      </c>
      <c r="C29" s="111">
        <v>41328</v>
      </c>
      <c r="D29" t="s">
        <v>371</v>
      </c>
      <c r="E29" t="s">
        <v>548</v>
      </c>
      <c r="F29" t="s">
        <v>562</v>
      </c>
      <c r="G29" t="s">
        <v>563</v>
      </c>
      <c r="H29" t="s">
        <v>564</v>
      </c>
      <c r="I29" s="104">
        <v>25</v>
      </c>
      <c r="J29">
        <v>40</v>
      </c>
      <c r="K29" s="104">
        <v>1000</v>
      </c>
      <c r="L29" s="116" t="str">
        <f t="shared" si="0"/>
        <v>A</v>
      </c>
      <c r="M29" s="104">
        <f t="shared" si="1"/>
        <v>40</v>
      </c>
    </row>
    <row r="30" spans="1:13">
      <c r="A30">
        <v>25</v>
      </c>
      <c r="B30" s="110">
        <v>41328</v>
      </c>
      <c r="C30" s="111">
        <v>41328</v>
      </c>
      <c r="D30" t="s">
        <v>371</v>
      </c>
      <c r="E30" t="s">
        <v>548</v>
      </c>
      <c r="F30" t="s">
        <v>557</v>
      </c>
      <c r="G30" t="s">
        <v>558</v>
      </c>
      <c r="H30" t="s">
        <v>559</v>
      </c>
      <c r="I30" s="104">
        <v>3</v>
      </c>
      <c r="J30">
        <v>30</v>
      </c>
      <c r="K30" s="104">
        <v>90</v>
      </c>
      <c r="L30" s="116" t="str">
        <f t="shared" si="0"/>
        <v>A</v>
      </c>
      <c r="M30" s="104">
        <f t="shared" si="1"/>
        <v>3.6</v>
      </c>
    </row>
    <row r="31" spans="1:13">
      <c r="A31">
        <v>25</v>
      </c>
      <c r="B31" s="110">
        <v>41328</v>
      </c>
      <c r="C31" s="111">
        <v>41328</v>
      </c>
      <c r="D31" t="s">
        <v>371</v>
      </c>
      <c r="E31" t="s">
        <v>548</v>
      </c>
      <c r="F31" t="s">
        <v>554</v>
      </c>
      <c r="G31" t="s">
        <v>555</v>
      </c>
      <c r="H31" t="s">
        <v>556</v>
      </c>
      <c r="I31" s="104">
        <v>2.5</v>
      </c>
      <c r="J31">
        <v>20</v>
      </c>
      <c r="K31" s="104">
        <v>50</v>
      </c>
      <c r="L31" s="116" t="str">
        <f t="shared" si="0"/>
        <v>C</v>
      </c>
      <c r="M31" s="104">
        <f t="shared" si="1"/>
        <v>2</v>
      </c>
    </row>
    <row r="32" spans="1:13">
      <c r="A32">
        <v>25</v>
      </c>
      <c r="B32" s="110">
        <v>41328</v>
      </c>
      <c r="C32" s="111">
        <v>41328</v>
      </c>
      <c r="D32" t="s">
        <v>371</v>
      </c>
      <c r="E32" t="s">
        <v>548</v>
      </c>
      <c r="F32" t="s">
        <v>549</v>
      </c>
      <c r="G32" t="s">
        <v>550</v>
      </c>
      <c r="H32" t="s">
        <v>551</v>
      </c>
      <c r="I32" s="104">
        <v>15</v>
      </c>
      <c r="J32">
        <v>10</v>
      </c>
      <c r="K32" s="104">
        <v>150</v>
      </c>
      <c r="L32" s="116" t="str">
        <f t="shared" si="0"/>
        <v>C</v>
      </c>
      <c r="M32" s="104">
        <f t="shared" si="1"/>
        <v>6</v>
      </c>
    </row>
    <row r="33" spans="1:13">
      <c r="A33">
        <v>26</v>
      </c>
      <c r="B33" s="110">
        <v>41338</v>
      </c>
      <c r="C33" s="111">
        <v>41338</v>
      </c>
      <c r="D33" t="s">
        <v>371</v>
      </c>
      <c r="E33" t="s">
        <v>565</v>
      </c>
      <c r="F33" t="s">
        <v>560</v>
      </c>
      <c r="G33" t="s">
        <v>561</v>
      </c>
      <c r="H33" t="s">
        <v>551</v>
      </c>
      <c r="I33" s="104">
        <v>10</v>
      </c>
      <c r="J33">
        <v>40</v>
      </c>
      <c r="K33" s="104">
        <v>400</v>
      </c>
      <c r="L33" s="116" t="str">
        <f t="shared" si="0"/>
        <v>A</v>
      </c>
      <c r="M33" s="104">
        <f t="shared" si="1"/>
        <v>16</v>
      </c>
    </row>
    <row r="34" spans="1:13">
      <c r="A34">
        <v>26</v>
      </c>
      <c r="B34" s="110">
        <v>41338</v>
      </c>
      <c r="C34" s="111">
        <v>41338</v>
      </c>
      <c r="D34" t="s">
        <v>371</v>
      </c>
      <c r="E34" t="s">
        <v>565</v>
      </c>
      <c r="F34" t="s">
        <v>562</v>
      </c>
      <c r="G34" t="s">
        <v>563</v>
      </c>
      <c r="H34" t="s">
        <v>564</v>
      </c>
      <c r="I34" s="104">
        <v>25</v>
      </c>
      <c r="J34">
        <v>40</v>
      </c>
      <c r="K34" s="104">
        <v>1000</v>
      </c>
      <c r="L34" s="116" t="str">
        <f t="shared" si="0"/>
        <v>A</v>
      </c>
      <c r="M34" s="104">
        <f t="shared" si="1"/>
        <v>40</v>
      </c>
    </row>
    <row r="35" spans="1:13">
      <c r="A35">
        <v>26</v>
      </c>
      <c r="B35" s="110">
        <v>41338</v>
      </c>
      <c r="C35" s="111">
        <v>41338</v>
      </c>
      <c r="D35" t="s">
        <v>371</v>
      </c>
      <c r="E35" t="s">
        <v>565</v>
      </c>
      <c r="F35" t="s">
        <v>557</v>
      </c>
      <c r="G35" t="s">
        <v>558</v>
      </c>
      <c r="H35" t="s">
        <v>559</v>
      </c>
      <c r="I35" s="104">
        <v>3</v>
      </c>
      <c r="J35">
        <v>30</v>
      </c>
      <c r="K35" s="104">
        <v>90</v>
      </c>
      <c r="L35" s="116" t="str">
        <f t="shared" si="0"/>
        <v>A</v>
      </c>
      <c r="M35" s="104">
        <f t="shared" si="1"/>
        <v>3.6</v>
      </c>
    </row>
    <row r="36" spans="1:13">
      <c r="A36">
        <v>26</v>
      </c>
      <c r="B36" s="110">
        <v>41338</v>
      </c>
      <c r="C36" s="111">
        <v>41338</v>
      </c>
      <c r="D36" t="s">
        <v>371</v>
      </c>
      <c r="E36" t="s">
        <v>565</v>
      </c>
      <c r="F36" t="s">
        <v>554</v>
      </c>
      <c r="G36" t="s">
        <v>555</v>
      </c>
      <c r="H36" t="s">
        <v>556</v>
      </c>
      <c r="I36" s="104">
        <v>2.5</v>
      </c>
      <c r="J36">
        <v>20</v>
      </c>
      <c r="K36" s="104">
        <v>50</v>
      </c>
      <c r="L36" s="116" t="str">
        <f t="shared" si="0"/>
        <v>C</v>
      </c>
      <c r="M36" s="104">
        <f t="shared" si="1"/>
        <v>2</v>
      </c>
    </row>
    <row r="37" spans="1:13">
      <c r="A37">
        <v>26</v>
      </c>
      <c r="B37" s="110">
        <v>41338</v>
      </c>
      <c r="C37" s="111">
        <v>41338</v>
      </c>
      <c r="D37" t="s">
        <v>371</v>
      </c>
      <c r="E37" t="s">
        <v>565</v>
      </c>
      <c r="F37" t="s">
        <v>549</v>
      </c>
      <c r="G37" t="s">
        <v>550</v>
      </c>
      <c r="H37" t="s">
        <v>551</v>
      </c>
      <c r="I37" s="104">
        <v>15</v>
      </c>
      <c r="J37">
        <v>10</v>
      </c>
      <c r="K37" s="104">
        <v>150</v>
      </c>
      <c r="L37" s="116" t="str">
        <f t="shared" si="0"/>
        <v>C</v>
      </c>
      <c r="M37" s="104">
        <f t="shared" si="1"/>
        <v>6</v>
      </c>
    </row>
    <row r="38" spans="1:13">
      <c r="A38">
        <v>27</v>
      </c>
      <c r="B38" s="110">
        <v>41347</v>
      </c>
      <c r="C38" s="111">
        <v>41347</v>
      </c>
      <c r="D38" t="s">
        <v>371</v>
      </c>
      <c r="E38" t="s">
        <v>548</v>
      </c>
      <c r="F38" t="s">
        <v>554</v>
      </c>
      <c r="G38" t="s">
        <v>555</v>
      </c>
      <c r="H38" t="s">
        <v>556</v>
      </c>
      <c r="I38" s="104">
        <v>2.5</v>
      </c>
      <c r="J38">
        <v>30</v>
      </c>
      <c r="K38" s="104">
        <v>75</v>
      </c>
      <c r="L38" s="116" t="str">
        <f t="shared" si="0"/>
        <v>A</v>
      </c>
      <c r="M38" s="104">
        <f t="shared" si="1"/>
        <v>3</v>
      </c>
    </row>
    <row r="39" spans="1:13">
      <c r="A39">
        <v>27</v>
      </c>
      <c r="B39" s="110">
        <v>41347</v>
      </c>
      <c r="C39" s="111">
        <v>41347</v>
      </c>
      <c r="D39" t="s">
        <v>371</v>
      </c>
      <c r="E39" t="s">
        <v>548</v>
      </c>
      <c r="F39" t="s">
        <v>560</v>
      </c>
      <c r="G39" t="s">
        <v>561</v>
      </c>
      <c r="H39" t="s">
        <v>551</v>
      </c>
      <c r="I39" s="104">
        <v>10</v>
      </c>
      <c r="J39">
        <v>30</v>
      </c>
      <c r="K39" s="104">
        <v>300</v>
      </c>
      <c r="L39" s="116" t="str">
        <f t="shared" si="0"/>
        <v>A</v>
      </c>
      <c r="M39" s="104">
        <f t="shared" si="1"/>
        <v>12</v>
      </c>
    </row>
    <row r="40" spans="1:13">
      <c r="A40">
        <v>27</v>
      </c>
      <c r="B40" s="110">
        <v>41347</v>
      </c>
      <c r="C40" s="111">
        <v>41347</v>
      </c>
      <c r="D40" t="s">
        <v>371</v>
      </c>
      <c r="E40" t="s">
        <v>548</v>
      </c>
      <c r="F40" t="s">
        <v>549</v>
      </c>
      <c r="G40" t="s">
        <v>550</v>
      </c>
      <c r="H40" t="s">
        <v>551</v>
      </c>
      <c r="I40" s="104">
        <v>15</v>
      </c>
      <c r="J40">
        <v>30</v>
      </c>
      <c r="K40" s="104">
        <v>450</v>
      </c>
      <c r="L40" s="116" t="str">
        <f t="shared" si="0"/>
        <v>A</v>
      </c>
      <c r="M40" s="104">
        <f t="shared" si="1"/>
        <v>18</v>
      </c>
    </row>
    <row r="41" spans="1:13">
      <c r="A41">
        <v>27</v>
      </c>
      <c r="B41" s="110">
        <v>41347</v>
      </c>
      <c r="C41" s="111">
        <v>41347</v>
      </c>
      <c r="D41" t="s">
        <v>371</v>
      </c>
      <c r="E41" t="s">
        <v>548</v>
      </c>
      <c r="F41" t="s">
        <v>557</v>
      </c>
      <c r="G41" t="s">
        <v>558</v>
      </c>
      <c r="H41" t="s">
        <v>559</v>
      </c>
      <c r="I41" s="104">
        <v>3</v>
      </c>
      <c r="J41">
        <v>20</v>
      </c>
      <c r="K41" s="104">
        <v>60</v>
      </c>
      <c r="L41" s="116" t="str">
        <f t="shared" si="0"/>
        <v>C</v>
      </c>
      <c r="M41" s="104">
        <f t="shared" si="1"/>
        <v>2.4</v>
      </c>
    </row>
    <row r="42" spans="1:13">
      <c r="A42">
        <v>27</v>
      </c>
      <c r="B42" s="110">
        <v>41347</v>
      </c>
      <c r="C42" s="111">
        <v>41347</v>
      </c>
      <c r="D42" t="s">
        <v>371</v>
      </c>
      <c r="E42" t="s">
        <v>548</v>
      </c>
      <c r="F42" t="s">
        <v>552</v>
      </c>
      <c r="G42" t="s">
        <v>553</v>
      </c>
      <c r="H42" t="s">
        <v>551</v>
      </c>
      <c r="I42" s="104">
        <v>12</v>
      </c>
      <c r="J42">
        <v>20</v>
      </c>
      <c r="K42" s="104">
        <v>240</v>
      </c>
      <c r="L42" s="116" t="str">
        <f t="shared" si="0"/>
        <v>C</v>
      </c>
      <c r="M42" s="104">
        <f t="shared" si="1"/>
        <v>9.6</v>
      </c>
    </row>
    <row r="43" spans="1:13">
      <c r="A43">
        <v>27</v>
      </c>
      <c r="B43" s="110">
        <v>41347</v>
      </c>
      <c r="C43" s="111">
        <v>41347</v>
      </c>
      <c r="D43" t="s">
        <v>371</v>
      </c>
      <c r="E43" t="s">
        <v>548</v>
      </c>
      <c r="F43" t="s">
        <v>562</v>
      </c>
      <c r="G43" t="s">
        <v>563</v>
      </c>
      <c r="H43" t="s">
        <v>564</v>
      </c>
      <c r="I43" s="104">
        <v>25</v>
      </c>
      <c r="J43">
        <v>20</v>
      </c>
      <c r="K43" s="104">
        <v>500</v>
      </c>
      <c r="L43" s="116" t="str">
        <f t="shared" si="0"/>
        <v>C</v>
      </c>
      <c r="M43" s="104">
        <f t="shared" si="1"/>
        <v>20</v>
      </c>
    </row>
    <row r="44" spans="1:13">
      <c r="A44">
        <v>28</v>
      </c>
      <c r="B44" s="110">
        <v>41357</v>
      </c>
      <c r="C44" s="111">
        <v>41357</v>
      </c>
      <c r="D44" t="s">
        <v>371</v>
      </c>
      <c r="E44" t="s">
        <v>565</v>
      </c>
      <c r="F44" t="s">
        <v>554</v>
      </c>
      <c r="G44" t="s">
        <v>555</v>
      </c>
      <c r="H44" t="s">
        <v>556</v>
      </c>
      <c r="I44" s="104">
        <v>2.5</v>
      </c>
      <c r="J44">
        <v>40</v>
      </c>
      <c r="K44" s="104">
        <v>100</v>
      </c>
      <c r="L44" s="116" t="str">
        <f t="shared" si="0"/>
        <v>A</v>
      </c>
      <c r="M44" s="104">
        <f t="shared" si="1"/>
        <v>4</v>
      </c>
    </row>
    <row r="45" spans="1:13">
      <c r="A45">
        <v>28</v>
      </c>
      <c r="B45" s="110">
        <v>41357</v>
      </c>
      <c r="C45" s="111">
        <v>41357</v>
      </c>
      <c r="D45" t="s">
        <v>371</v>
      </c>
      <c r="E45" t="s">
        <v>565</v>
      </c>
      <c r="F45" t="s">
        <v>557</v>
      </c>
      <c r="G45" t="s">
        <v>558</v>
      </c>
      <c r="H45" t="s">
        <v>559</v>
      </c>
      <c r="I45" s="104">
        <v>3</v>
      </c>
      <c r="J45">
        <v>30</v>
      </c>
      <c r="K45" s="104">
        <v>90</v>
      </c>
      <c r="L45" s="116" t="str">
        <f t="shared" si="0"/>
        <v>A</v>
      </c>
      <c r="M45" s="104">
        <f t="shared" si="1"/>
        <v>3.6</v>
      </c>
    </row>
    <row r="46" spans="1:13">
      <c r="A46">
        <v>28</v>
      </c>
      <c r="B46" s="110">
        <v>41357</v>
      </c>
      <c r="C46" s="111">
        <v>41357</v>
      </c>
      <c r="D46" t="s">
        <v>371</v>
      </c>
      <c r="E46" t="s">
        <v>565</v>
      </c>
      <c r="F46" t="s">
        <v>552</v>
      </c>
      <c r="G46" t="s">
        <v>553</v>
      </c>
      <c r="H46" t="s">
        <v>551</v>
      </c>
      <c r="I46" s="104">
        <v>12</v>
      </c>
      <c r="J46">
        <v>30</v>
      </c>
      <c r="K46" s="104">
        <v>360</v>
      </c>
      <c r="L46" s="116" t="str">
        <f t="shared" si="0"/>
        <v>A</v>
      </c>
      <c r="M46" s="104">
        <f t="shared" si="1"/>
        <v>14.4</v>
      </c>
    </row>
    <row r="47" spans="1:13">
      <c r="A47">
        <v>28</v>
      </c>
      <c r="B47" s="110">
        <v>41357</v>
      </c>
      <c r="C47" s="111">
        <v>41357</v>
      </c>
      <c r="D47" t="s">
        <v>371</v>
      </c>
      <c r="E47" t="s">
        <v>565</v>
      </c>
      <c r="F47" t="s">
        <v>560</v>
      </c>
      <c r="G47" t="s">
        <v>561</v>
      </c>
      <c r="H47" t="s">
        <v>551</v>
      </c>
      <c r="I47" s="104">
        <v>10</v>
      </c>
      <c r="J47">
        <v>20</v>
      </c>
      <c r="K47" s="104">
        <v>200</v>
      </c>
      <c r="L47" s="116" t="str">
        <f t="shared" si="0"/>
        <v>C</v>
      </c>
      <c r="M47" s="104">
        <f t="shared" si="1"/>
        <v>8</v>
      </c>
    </row>
    <row r="48" spans="1:13">
      <c r="A48">
        <v>28</v>
      </c>
      <c r="B48" s="110">
        <v>41357</v>
      </c>
      <c r="C48" s="111">
        <v>41357</v>
      </c>
      <c r="D48" t="s">
        <v>371</v>
      </c>
      <c r="E48" t="s">
        <v>565</v>
      </c>
      <c r="F48" t="s">
        <v>549</v>
      </c>
      <c r="G48" t="s">
        <v>550</v>
      </c>
      <c r="H48" t="s">
        <v>551</v>
      </c>
      <c r="I48" s="104">
        <v>15</v>
      </c>
      <c r="J48">
        <v>10</v>
      </c>
      <c r="K48" s="104">
        <v>150</v>
      </c>
      <c r="L48" s="116" t="str">
        <f t="shared" si="0"/>
        <v>C</v>
      </c>
      <c r="M48" s="104">
        <f t="shared" si="1"/>
        <v>6</v>
      </c>
    </row>
    <row r="49" spans="1:13">
      <c r="A49">
        <v>28</v>
      </c>
      <c r="B49" s="110">
        <v>41357</v>
      </c>
      <c r="C49" s="111">
        <v>41357</v>
      </c>
      <c r="D49" t="s">
        <v>371</v>
      </c>
      <c r="E49" t="s">
        <v>565</v>
      </c>
      <c r="F49" t="s">
        <v>562</v>
      </c>
      <c r="G49" t="s">
        <v>563</v>
      </c>
      <c r="H49" t="s">
        <v>564</v>
      </c>
      <c r="I49" s="104">
        <v>25</v>
      </c>
      <c r="J49">
        <v>10</v>
      </c>
      <c r="K49" s="104">
        <v>250</v>
      </c>
      <c r="L49" s="116" t="str">
        <f t="shared" si="0"/>
        <v>C</v>
      </c>
      <c r="M49" s="104">
        <f t="shared" si="1"/>
        <v>10</v>
      </c>
    </row>
    <row r="50" spans="1:13">
      <c r="A50">
        <v>29</v>
      </c>
      <c r="B50" s="110">
        <v>41367</v>
      </c>
      <c r="C50" s="111">
        <v>41367</v>
      </c>
      <c r="D50" t="s">
        <v>371</v>
      </c>
      <c r="E50" t="s">
        <v>548</v>
      </c>
      <c r="F50" t="s">
        <v>549</v>
      </c>
      <c r="G50" t="s">
        <v>550</v>
      </c>
      <c r="H50" t="s">
        <v>551</v>
      </c>
      <c r="I50" s="104">
        <v>15</v>
      </c>
      <c r="J50">
        <v>20</v>
      </c>
      <c r="K50" s="104">
        <v>300</v>
      </c>
      <c r="L50" s="116" t="str">
        <f t="shared" si="0"/>
        <v>C</v>
      </c>
      <c r="M50" s="104">
        <f t="shared" si="1"/>
        <v>12</v>
      </c>
    </row>
    <row r="51" spans="1:13">
      <c r="A51">
        <v>29</v>
      </c>
      <c r="B51" s="110">
        <v>41367</v>
      </c>
      <c r="C51" s="111">
        <v>41367</v>
      </c>
      <c r="D51" t="s">
        <v>371</v>
      </c>
      <c r="E51" t="s">
        <v>548</v>
      </c>
      <c r="F51" t="s">
        <v>562</v>
      </c>
      <c r="G51" t="s">
        <v>563</v>
      </c>
      <c r="H51" t="s">
        <v>564</v>
      </c>
      <c r="I51" s="104">
        <v>25</v>
      </c>
      <c r="J51">
        <v>20</v>
      </c>
      <c r="K51" s="104">
        <v>500</v>
      </c>
      <c r="L51" s="116" t="str">
        <f t="shared" si="0"/>
        <v>C</v>
      </c>
      <c r="M51" s="104">
        <f t="shared" si="1"/>
        <v>20</v>
      </c>
    </row>
    <row r="52" spans="1:13">
      <c r="A52">
        <v>29</v>
      </c>
      <c r="B52" s="110">
        <v>41367</v>
      </c>
      <c r="C52" s="111">
        <v>41367</v>
      </c>
      <c r="D52" t="s">
        <v>371</v>
      </c>
      <c r="E52" t="s">
        <v>548</v>
      </c>
      <c r="F52" t="s">
        <v>554</v>
      </c>
      <c r="G52" t="s">
        <v>555</v>
      </c>
      <c r="H52" t="s">
        <v>556</v>
      </c>
      <c r="I52" s="104">
        <v>2.5</v>
      </c>
      <c r="J52">
        <v>10</v>
      </c>
      <c r="K52" s="104">
        <v>25</v>
      </c>
      <c r="L52" s="116" t="str">
        <f t="shared" si="0"/>
        <v>C</v>
      </c>
      <c r="M52" s="104">
        <f t="shared" si="1"/>
        <v>1</v>
      </c>
    </row>
    <row r="53" spans="1:13">
      <c r="A53">
        <v>29</v>
      </c>
      <c r="B53" s="110">
        <v>41367</v>
      </c>
      <c r="C53" s="111">
        <v>41367</v>
      </c>
      <c r="D53" t="s">
        <v>371</v>
      </c>
      <c r="E53" t="s">
        <v>548</v>
      </c>
      <c r="F53" t="s">
        <v>557</v>
      </c>
      <c r="G53" t="s">
        <v>558</v>
      </c>
      <c r="H53" t="s">
        <v>559</v>
      </c>
      <c r="I53" s="104">
        <v>3</v>
      </c>
      <c r="J53">
        <v>10</v>
      </c>
      <c r="K53" s="104">
        <v>30</v>
      </c>
      <c r="L53" s="116" t="str">
        <f t="shared" si="0"/>
        <v>C</v>
      </c>
      <c r="M53" s="104">
        <f t="shared" si="1"/>
        <v>1.2</v>
      </c>
    </row>
    <row r="54" spans="1:13">
      <c r="A54">
        <v>29</v>
      </c>
      <c r="B54" s="110">
        <v>41367</v>
      </c>
      <c r="C54" s="111">
        <v>41367</v>
      </c>
      <c r="D54" t="s">
        <v>371</v>
      </c>
      <c r="E54" t="s">
        <v>548</v>
      </c>
      <c r="F54" t="s">
        <v>560</v>
      </c>
      <c r="G54" t="s">
        <v>561</v>
      </c>
      <c r="H54" t="s">
        <v>551</v>
      </c>
      <c r="I54" s="104">
        <v>10</v>
      </c>
      <c r="J54">
        <v>10</v>
      </c>
      <c r="K54" s="104">
        <v>100</v>
      </c>
      <c r="L54" s="116" t="str">
        <f t="shared" si="0"/>
        <v>C</v>
      </c>
      <c r="M54" s="104">
        <f t="shared" si="1"/>
        <v>4</v>
      </c>
    </row>
    <row r="55" spans="1:13">
      <c r="A55">
        <v>29</v>
      </c>
      <c r="B55" s="110">
        <v>41367</v>
      </c>
      <c r="C55" s="111">
        <v>41367</v>
      </c>
      <c r="D55" t="s">
        <v>371</v>
      </c>
      <c r="E55" t="s">
        <v>548</v>
      </c>
      <c r="F55" t="s">
        <v>552</v>
      </c>
      <c r="G55" t="s">
        <v>553</v>
      </c>
      <c r="H55" t="s">
        <v>551</v>
      </c>
      <c r="I55" s="104">
        <v>12</v>
      </c>
      <c r="J55">
        <v>10</v>
      </c>
      <c r="K55" s="104">
        <v>120</v>
      </c>
      <c r="L55" s="116" t="str">
        <f t="shared" si="0"/>
        <v>C</v>
      </c>
      <c r="M55" s="104">
        <f t="shared" si="1"/>
        <v>4.8</v>
      </c>
    </row>
    <row r="56" spans="1:13">
      <c r="A56">
        <v>30</v>
      </c>
      <c r="B56" s="110">
        <v>41377</v>
      </c>
      <c r="C56" s="111">
        <v>41377</v>
      </c>
      <c r="D56" t="s">
        <v>371</v>
      </c>
      <c r="E56" t="s">
        <v>565</v>
      </c>
      <c r="F56" t="s">
        <v>552</v>
      </c>
      <c r="G56" t="s">
        <v>553</v>
      </c>
      <c r="H56" t="s">
        <v>551</v>
      </c>
      <c r="I56" s="104">
        <v>12</v>
      </c>
      <c r="J56">
        <v>40</v>
      </c>
      <c r="K56" s="104">
        <v>480</v>
      </c>
      <c r="L56" s="116" t="str">
        <f t="shared" si="0"/>
        <v>A</v>
      </c>
      <c r="M56" s="104">
        <f t="shared" si="1"/>
        <v>19.2</v>
      </c>
    </row>
    <row r="57" spans="1:13">
      <c r="A57">
        <v>30</v>
      </c>
      <c r="B57" s="110">
        <v>41377</v>
      </c>
      <c r="C57" s="111">
        <v>41377</v>
      </c>
      <c r="D57" t="s">
        <v>371</v>
      </c>
      <c r="E57" t="s">
        <v>565</v>
      </c>
      <c r="F57" t="s">
        <v>554</v>
      </c>
      <c r="G57" t="s">
        <v>555</v>
      </c>
      <c r="H57" t="s">
        <v>556</v>
      </c>
      <c r="I57" s="104">
        <v>2.5</v>
      </c>
      <c r="J57">
        <v>30</v>
      </c>
      <c r="K57" s="104">
        <v>75</v>
      </c>
      <c r="L57" s="116" t="str">
        <f t="shared" si="0"/>
        <v>A</v>
      </c>
      <c r="M57" s="104">
        <f t="shared" si="1"/>
        <v>3</v>
      </c>
    </row>
    <row r="58" spans="1:13">
      <c r="A58">
        <v>30</v>
      </c>
      <c r="B58" s="110">
        <v>41377</v>
      </c>
      <c r="C58" s="111">
        <v>41377</v>
      </c>
      <c r="D58" t="s">
        <v>371</v>
      </c>
      <c r="E58" t="s">
        <v>565</v>
      </c>
      <c r="F58" t="s">
        <v>560</v>
      </c>
      <c r="G58" t="s">
        <v>561</v>
      </c>
      <c r="H58" t="s">
        <v>551</v>
      </c>
      <c r="I58" s="104">
        <v>10</v>
      </c>
      <c r="J58">
        <v>30</v>
      </c>
      <c r="K58" s="104">
        <v>300</v>
      </c>
      <c r="L58" s="116" t="str">
        <f t="shared" si="0"/>
        <v>A</v>
      </c>
      <c r="M58" s="104">
        <f t="shared" si="1"/>
        <v>12</v>
      </c>
    </row>
    <row r="59" spans="1:13">
      <c r="A59">
        <v>30</v>
      </c>
      <c r="B59" s="110">
        <v>41377</v>
      </c>
      <c r="C59" s="111">
        <v>41377</v>
      </c>
      <c r="D59" t="s">
        <v>371</v>
      </c>
      <c r="E59" t="s">
        <v>565</v>
      </c>
      <c r="F59" t="s">
        <v>557</v>
      </c>
      <c r="G59" t="s">
        <v>558</v>
      </c>
      <c r="H59" t="s">
        <v>559</v>
      </c>
      <c r="I59" s="104">
        <v>3</v>
      </c>
      <c r="J59">
        <v>20</v>
      </c>
      <c r="K59" s="104">
        <v>60</v>
      </c>
      <c r="L59" s="116" t="str">
        <f t="shared" si="0"/>
        <v>C</v>
      </c>
      <c r="M59" s="104">
        <f t="shared" si="1"/>
        <v>2.4</v>
      </c>
    </row>
    <row r="60" spans="1:13">
      <c r="A60">
        <v>30</v>
      </c>
      <c r="B60" s="110">
        <v>41377</v>
      </c>
      <c r="C60" s="111">
        <v>41377</v>
      </c>
      <c r="D60" t="s">
        <v>371</v>
      </c>
      <c r="E60" t="s">
        <v>565</v>
      </c>
      <c r="F60" t="s">
        <v>549</v>
      </c>
      <c r="G60" t="s">
        <v>550</v>
      </c>
      <c r="H60" t="s">
        <v>551</v>
      </c>
      <c r="I60" s="104">
        <v>15</v>
      </c>
      <c r="J60">
        <v>20</v>
      </c>
      <c r="K60" s="104">
        <v>300</v>
      </c>
      <c r="L60" s="116" t="str">
        <f t="shared" si="0"/>
        <v>C</v>
      </c>
      <c r="M60" s="104">
        <f t="shared" si="1"/>
        <v>12</v>
      </c>
    </row>
    <row r="61" spans="1:13">
      <c r="A61">
        <v>30</v>
      </c>
      <c r="B61" s="110">
        <v>41377</v>
      </c>
      <c r="C61" s="111">
        <v>41377</v>
      </c>
      <c r="D61" t="s">
        <v>371</v>
      </c>
      <c r="E61" t="s">
        <v>565</v>
      </c>
      <c r="F61" t="s">
        <v>562</v>
      </c>
      <c r="G61" t="s">
        <v>563</v>
      </c>
      <c r="H61" t="s">
        <v>564</v>
      </c>
      <c r="I61" s="104">
        <v>25</v>
      </c>
      <c r="J61">
        <v>20</v>
      </c>
      <c r="K61" s="104">
        <v>500</v>
      </c>
      <c r="L61" s="116" t="str">
        <f t="shared" si="0"/>
        <v>C</v>
      </c>
      <c r="M61" s="104">
        <f t="shared" si="1"/>
        <v>20</v>
      </c>
    </row>
    <row r="62" spans="1:13">
      <c r="A62">
        <v>1</v>
      </c>
      <c r="B62" s="110">
        <v>41453</v>
      </c>
      <c r="C62" s="111">
        <v>41453</v>
      </c>
      <c r="D62" t="s">
        <v>125</v>
      </c>
      <c r="E62" t="s">
        <v>566</v>
      </c>
      <c r="F62" t="s">
        <v>557</v>
      </c>
      <c r="G62" t="s">
        <v>558</v>
      </c>
      <c r="H62" t="s">
        <v>559</v>
      </c>
      <c r="I62" s="104">
        <v>3</v>
      </c>
      <c r="J62">
        <v>30</v>
      </c>
      <c r="K62" s="104">
        <v>90</v>
      </c>
      <c r="L62" s="116" t="str">
        <f t="shared" si="0"/>
        <v>C</v>
      </c>
      <c r="M62" s="104">
        <f t="shared" si="1"/>
        <v>3.6</v>
      </c>
    </row>
    <row r="63" spans="1:13">
      <c r="A63">
        <v>1</v>
      </c>
      <c r="B63" s="110">
        <v>41453</v>
      </c>
      <c r="C63" s="111">
        <v>41453</v>
      </c>
      <c r="D63" t="s">
        <v>125</v>
      </c>
      <c r="E63" t="s">
        <v>566</v>
      </c>
      <c r="F63" t="s">
        <v>560</v>
      </c>
      <c r="G63" t="s">
        <v>561</v>
      </c>
      <c r="H63" t="s">
        <v>551</v>
      </c>
      <c r="I63" s="104">
        <v>10</v>
      </c>
      <c r="J63">
        <v>30</v>
      </c>
      <c r="K63" s="104">
        <v>300</v>
      </c>
      <c r="L63" s="116" t="str">
        <f t="shared" si="0"/>
        <v>B</v>
      </c>
      <c r="M63" s="104">
        <f t="shared" si="1"/>
        <v>12</v>
      </c>
    </row>
    <row r="64" spans="1:13">
      <c r="A64">
        <v>1</v>
      </c>
      <c r="B64" s="110">
        <v>41453</v>
      </c>
      <c r="C64" s="111">
        <v>41453</v>
      </c>
      <c r="D64" t="s">
        <v>125</v>
      </c>
      <c r="E64" t="s">
        <v>566</v>
      </c>
      <c r="F64" t="s">
        <v>552</v>
      </c>
      <c r="G64" t="s">
        <v>553</v>
      </c>
      <c r="H64" t="s">
        <v>551</v>
      </c>
      <c r="I64" s="104">
        <v>12</v>
      </c>
      <c r="J64">
        <v>30</v>
      </c>
      <c r="K64" s="104">
        <v>360</v>
      </c>
      <c r="L64" s="116" t="str">
        <f t="shared" si="0"/>
        <v>B</v>
      </c>
      <c r="M64" s="104">
        <f t="shared" si="1"/>
        <v>14.4</v>
      </c>
    </row>
    <row r="65" spans="1:13">
      <c r="A65">
        <v>1</v>
      </c>
      <c r="B65" s="110">
        <v>41453</v>
      </c>
      <c r="C65" s="111">
        <v>41453</v>
      </c>
      <c r="D65" t="s">
        <v>125</v>
      </c>
      <c r="E65" t="s">
        <v>566</v>
      </c>
      <c r="F65" t="s">
        <v>554</v>
      </c>
      <c r="G65" t="s">
        <v>555</v>
      </c>
      <c r="H65" t="s">
        <v>556</v>
      </c>
      <c r="I65" s="104">
        <v>2.5</v>
      </c>
      <c r="J65">
        <v>20</v>
      </c>
      <c r="K65" s="104">
        <v>50</v>
      </c>
      <c r="L65" s="116" t="str">
        <f t="shared" si="0"/>
        <v>C</v>
      </c>
      <c r="M65" s="104">
        <f t="shared" si="1"/>
        <v>2</v>
      </c>
    </row>
    <row r="66" spans="1:13">
      <c r="A66">
        <v>1</v>
      </c>
      <c r="B66" s="110">
        <v>41453</v>
      </c>
      <c r="C66" s="111">
        <v>41453</v>
      </c>
      <c r="D66" t="s">
        <v>125</v>
      </c>
      <c r="E66" t="s">
        <v>566</v>
      </c>
      <c r="F66" t="s">
        <v>549</v>
      </c>
      <c r="G66" t="s">
        <v>550</v>
      </c>
      <c r="H66" t="s">
        <v>551</v>
      </c>
      <c r="I66" s="104">
        <v>15</v>
      </c>
      <c r="J66">
        <v>20</v>
      </c>
      <c r="K66" s="104">
        <v>300</v>
      </c>
      <c r="L66" s="116" t="str">
        <f t="shared" si="0"/>
        <v>B</v>
      </c>
      <c r="M66" s="104">
        <f t="shared" si="1"/>
        <v>12</v>
      </c>
    </row>
    <row r="67" spans="1:13">
      <c r="A67">
        <v>1</v>
      </c>
      <c r="B67" s="110">
        <v>41453</v>
      </c>
      <c r="C67" s="111">
        <v>41453</v>
      </c>
      <c r="D67" t="s">
        <v>125</v>
      </c>
      <c r="E67" t="s">
        <v>566</v>
      </c>
      <c r="F67" t="s">
        <v>562</v>
      </c>
      <c r="G67" t="s">
        <v>563</v>
      </c>
      <c r="H67" t="s">
        <v>564</v>
      </c>
      <c r="I67" s="104">
        <v>25</v>
      </c>
      <c r="J67">
        <v>10</v>
      </c>
      <c r="K67" s="104">
        <v>250</v>
      </c>
      <c r="L67" s="116" t="str">
        <f t="shared" ref="L67:L130" si="2">IF(AND(OR(E67="Piero",E67="Fabián"),J67&gt;=30),"A",IF(AND(D67="Lima",K67&gt;=300),"B","C"))</f>
        <v>C</v>
      </c>
      <c r="M67" s="104">
        <f t="shared" ref="M67:M130" si="3">IF(AND(OR(C67="Enero",C67="Febrero",C67="Marzo"),D67="surco"),5%,4%)*K67</f>
        <v>10</v>
      </c>
    </row>
    <row r="68" spans="1:13">
      <c r="A68">
        <v>2</v>
      </c>
      <c r="B68" s="110">
        <v>41463</v>
      </c>
      <c r="C68" s="111">
        <v>41463</v>
      </c>
      <c r="D68" t="s">
        <v>125</v>
      </c>
      <c r="E68" t="s">
        <v>567</v>
      </c>
      <c r="F68" t="s">
        <v>554</v>
      </c>
      <c r="G68" t="s">
        <v>555</v>
      </c>
      <c r="H68" t="s">
        <v>556</v>
      </c>
      <c r="I68" s="104">
        <v>2.5</v>
      </c>
      <c r="J68">
        <v>40</v>
      </c>
      <c r="K68" s="104">
        <v>100</v>
      </c>
      <c r="L68" s="116" t="str">
        <f t="shared" si="2"/>
        <v>C</v>
      </c>
      <c r="M68" s="104">
        <f t="shared" si="3"/>
        <v>4</v>
      </c>
    </row>
    <row r="69" spans="1:13">
      <c r="A69">
        <v>2</v>
      </c>
      <c r="B69" s="110">
        <v>41463</v>
      </c>
      <c r="C69" s="111">
        <v>41463</v>
      </c>
      <c r="D69" t="s">
        <v>125</v>
      </c>
      <c r="E69" t="s">
        <v>567</v>
      </c>
      <c r="F69" t="s">
        <v>557</v>
      </c>
      <c r="G69" t="s">
        <v>558</v>
      </c>
      <c r="H69" t="s">
        <v>559</v>
      </c>
      <c r="I69" s="104">
        <v>3</v>
      </c>
      <c r="J69">
        <v>30</v>
      </c>
      <c r="K69" s="104">
        <v>90</v>
      </c>
      <c r="L69" s="116" t="str">
        <f t="shared" si="2"/>
        <v>C</v>
      </c>
      <c r="M69" s="104">
        <f t="shared" si="3"/>
        <v>3.6</v>
      </c>
    </row>
    <row r="70" spans="1:13">
      <c r="A70">
        <v>2</v>
      </c>
      <c r="B70" s="110">
        <v>41463</v>
      </c>
      <c r="C70" s="111">
        <v>41463</v>
      </c>
      <c r="D70" t="s">
        <v>125</v>
      </c>
      <c r="E70" t="s">
        <v>567</v>
      </c>
      <c r="F70" t="s">
        <v>552</v>
      </c>
      <c r="G70" t="s">
        <v>553</v>
      </c>
      <c r="H70" t="s">
        <v>551</v>
      </c>
      <c r="I70" s="104">
        <v>12</v>
      </c>
      <c r="J70">
        <v>30</v>
      </c>
      <c r="K70" s="104">
        <v>360</v>
      </c>
      <c r="L70" s="116" t="str">
        <f t="shared" si="2"/>
        <v>B</v>
      </c>
      <c r="M70" s="104">
        <f t="shared" si="3"/>
        <v>14.4</v>
      </c>
    </row>
    <row r="71" spans="1:13">
      <c r="A71">
        <v>2</v>
      </c>
      <c r="B71" s="110">
        <v>41463</v>
      </c>
      <c r="C71" s="111">
        <v>41463</v>
      </c>
      <c r="D71" t="s">
        <v>125</v>
      </c>
      <c r="E71" t="s">
        <v>567</v>
      </c>
      <c r="F71" t="s">
        <v>560</v>
      </c>
      <c r="G71" t="s">
        <v>561</v>
      </c>
      <c r="H71" t="s">
        <v>551</v>
      </c>
      <c r="I71" s="104">
        <v>10</v>
      </c>
      <c r="J71">
        <v>20</v>
      </c>
      <c r="K71" s="104">
        <v>200</v>
      </c>
      <c r="L71" s="116" t="str">
        <f t="shared" si="2"/>
        <v>C</v>
      </c>
      <c r="M71" s="104">
        <f t="shared" si="3"/>
        <v>8</v>
      </c>
    </row>
    <row r="72" spans="1:13">
      <c r="A72">
        <v>2</v>
      </c>
      <c r="B72" s="110">
        <v>41463</v>
      </c>
      <c r="C72" s="111">
        <v>41463</v>
      </c>
      <c r="D72" t="s">
        <v>125</v>
      </c>
      <c r="E72" t="s">
        <v>567</v>
      </c>
      <c r="F72" t="s">
        <v>549</v>
      </c>
      <c r="G72" t="s">
        <v>550</v>
      </c>
      <c r="H72" t="s">
        <v>551</v>
      </c>
      <c r="I72" s="104">
        <v>15</v>
      </c>
      <c r="J72">
        <v>20</v>
      </c>
      <c r="K72" s="104">
        <v>300</v>
      </c>
      <c r="L72" s="116" t="str">
        <f t="shared" si="2"/>
        <v>B</v>
      </c>
      <c r="M72" s="104">
        <f t="shared" si="3"/>
        <v>12</v>
      </c>
    </row>
    <row r="73" spans="1:13">
      <c r="A73">
        <v>2</v>
      </c>
      <c r="B73" s="110">
        <v>41463</v>
      </c>
      <c r="C73" s="111">
        <v>41463</v>
      </c>
      <c r="D73" t="s">
        <v>125</v>
      </c>
      <c r="E73" t="s">
        <v>567</v>
      </c>
      <c r="F73" t="s">
        <v>562</v>
      </c>
      <c r="G73" t="s">
        <v>563</v>
      </c>
      <c r="H73" t="s">
        <v>564</v>
      </c>
      <c r="I73" s="104">
        <v>25</v>
      </c>
      <c r="J73">
        <v>10</v>
      </c>
      <c r="K73" s="104">
        <v>250</v>
      </c>
      <c r="L73" s="116" t="str">
        <f t="shared" si="2"/>
        <v>C</v>
      </c>
      <c r="M73" s="104">
        <f t="shared" si="3"/>
        <v>10</v>
      </c>
    </row>
    <row r="74" spans="1:13">
      <c r="A74">
        <v>3</v>
      </c>
      <c r="B74" s="110">
        <v>41473</v>
      </c>
      <c r="C74" s="111">
        <v>41473</v>
      </c>
      <c r="D74" t="s">
        <v>125</v>
      </c>
      <c r="E74" t="s">
        <v>566</v>
      </c>
      <c r="F74" t="s">
        <v>560</v>
      </c>
      <c r="G74" t="s">
        <v>561</v>
      </c>
      <c r="H74" t="s">
        <v>551</v>
      </c>
      <c r="I74" s="104">
        <v>10</v>
      </c>
      <c r="J74">
        <v>50</v>
      </c>
      <c r="K74" s="104">
        <v>500</v>
      </c>
      <c r="L74" s="116" t="str">
        <f t="shared" si="2"/>
        <v>B</v>
      </c>
      <c r="M74" s="104">
        <f t="shared" si="3"/>
        <v>20</v>
      </c>
    </row>
    <row r="75" spans="1:13">
      <c r="A75">
        <v>3</v>
      </c>
      <c r="B75" s="110">
        <v>41473</v>
      </c>
      <c r="C75" s="111">
        <v>41473</v>
      </c>
      <c r="D75" t="s">
        <v>125</v>
      </c>
      <c r="E75" t="s">
        <v>566</v>
      </c>
      <c r="F75" t="s">
        <v>562</v>
      </c>
      <c r="G75" t="s">
        <v>563</v>
      </c>
      <c r="H75" t="s">
        <v>564</v>
      </c>
      <c r="I75" s="104">
        <v>25</v>
      </c>
      <c r="J75">
        <v>50</v>
      </c>
      <c r="K75" s="104">
        <v>1250</v>
      </c>
      <c r="L75" s="116" t="str">
        <f t="shared" si="2"/>
        <v>B</v>
      </c>
      <c r="M75" s="104">
        <f t="shared" si="3"/>
        <v>50</v>
      </c>
    </row>
    <row r="76" spans="1:13">
      <c r="A76">
        <v>3</v>
      </c>
      <c r="B76" s="110">
        <v>41473</v>
      </c>
      <c r="C76" s="111">
        <v>41473</v>
      </c>
      <c r="D76" t="s">
        <v>125</v>
      </c>
      <c r="E76" t="s">
        <v>566</v>
      </c>
      <c r="F76" t="s">
        <v>557</v>
      </c>
      <c r="G76" t="s">
        <v>558</v>
      </c>
      <c r="H76" t="s">
        <v>559</v>
      </c>
      <c r="I76" s="104">
        <v>3</v>
      </c>
      <c r="J76">
        <v>40</v>
      </c>
      <c r="K76" s="104">
        <v>120</v>
      </c>
      <c r="L76" s="116" t="str">
        <f t="shared" si="2"/>
        <v>C</v>
      </c>
      <c r="M76" s="104">
        <f t="shared" si="3"/>
        <v>4.8</v>
      </c>
    </row>
    <row r="77" spans="1:13">
      <c r="A77">
        <v>3</v>
      </c>
      <c r="B77" s="110">
        <v>41473</v>
      </c>
      <c r="C77" s="111">
        <v>41473</v>
      </c>
      <c r="D77" t="s">
        <v>125</v>
      </c>
      <c r="E77" t="s">
        <v>566</v>
      </c>
      <c r="F77" t="s">
        <v>549</v>
      </c>
      <c r="G77" t="s">
        <v>550</v>
      </c>
      <c r="H77" t="s">
        <v>551</v>
      </c>
      <c r="I77" s="104">
        <v>15</v>
      </c>
      <c r="J77">
        <v>40</v>
      </c>
      <c r="K77" s="104">
        <v>600</v>
      </c>
      <c r="L77" s="116" t="str">
        <f t="shared" si="2"/>
        <v>B</v>
      </c>
      <c r="M77" s="104">
        <f t="shared" si="3"/>
        <v>24</v>
      </c>
    </row>
    <row r="78" spans="1:13">
      <c r="A78">
        <v>3</v>
      </c>
      <c r="B78" s="110">
        <v>41473</v>
      </c>
      <c r="C78" s="111">
        <v>41473</v>
      </c>
      <c r="D78" t="s">
        <v>125</v>
      </c>
      <c r="E78" t="s">
        <v>566</v>
      </c>
      <c r="F78" t="s">
        <v>554</v>
      </c>
      <c r="G78" t="s">
        <v>555</v>
      </c>
      <c r="H78" t="s">
        <v>556</v>
      </c>
      <c r="I78" s="104">
        <v>2.5</v>
      </c>
      <c r="J78">
        <v>30</v>
      </c>
      <c r="K78" s="104">
        <v>75</v>
      </c>
      <c r="L78" s="116" t="str">
        <f t="shared" si="2"/>
        <v>C</v>
      </c>
      <c r="M78" s="104">
        <f t="shared" si="3"/>
        <v>3</v>
      </c>
    </row>
    <row r="79" spans="1:13">
      <c r="A79">
        <v>3</v>
      </c>
      <c r="B79" s="110">
        <v>41473</v>
      </c>
      <c r="C79" s="111">
        <v>41473</v>
      </c>
      <c r="D79" t="s">
        <v>125</v>
      </c>
      <c r="E79" t="s">
        <v>566</v>
      </c>
      <c r="F79" t="s">
        <v>552</v>
      </c>
      <c r="G79" t="s">
        <v>553</v>
      </c>
      <c r="H79" t="s">
        <v>551</v>
      </c>
      <c r="I79" s="104">
        <v>12</v>
      </c>
      <c r="J79">
        <v>30</v>
      </c>
      <c r="K79" s="104">
        <v>360</v>
      </c>
      <c r="L79" s="116" t="str">
        <f t="shared" si="2"/>
        <v>B</v>
      </c>
      <c r="M79" s="104">
        <f t="shared" si="3"/>
        <v>14.4</v>
      </c>
    </row>
    <row r="80" spans="1:13">
      <c r="A80">
        <v>4</v>
      </c>
      <c r="B80" s="110">
        <v>41483</v>
      </c>
      <c r="C80" s="111">
        <v>41483</v>
      </c>
      <c r="D80" t="s">
        <v>125</v>
      </c>
      <c r="E80" t="s">
        <v>567</v>
      </c>
      <c r="F80" t="s">
        <v>549</v>
      </c>
      <c r="G80" t="s">
        <v>550</v>
      </c>
      <c r="H80" t="s">
        <v>551</v>
      </c>
      <c r="I80" s="104">
        <v>15</v>
      </c>
      <c r="J80">
        <v>40</v>
      </c>
      <c r="K80" s="104">
        <v>600</v>
      </c>
      <c r="L80" s="116" t="str">
        <f t="shared" si="2"/>
        <v>B</v>
      </c>
      <c r="M80" s="104">
        <f t="shared" si="3"/>
        <v>24</v>
      </c>
    </row>
    <row r="81" spans="1:13">
      <c r="A81">
        <v>4</v>
      </c>
      <c r="B81" s="110">
        <v>41483</v>
      </c>
      <c r="C81" s="111">
        <v>41483</v>
      </c>
      <c r="D81" t="s">
        <v>125</v>
      </c>
      <c r="E81" t="s">
        <v>567</v>
      </c>
      <c r="F81" t="s">
        <v>557</v>
      </c>
      <c r="G81" t="s">
        <v>558</v>
      </c>
      <c r="H81" t="s">
        <v>559</v>
      </c>
      <c r="I81" s="104">
        <v>3</v>
      </c>
      <c r="J81">
        <v>30</v>
      </c>
      <c r="K81" s="104">
        <v>90</v>
      </c>
      <c r="L81" s="116" t="str">
        <f t="shared" si="2"/>
        <v>C</v>
      </c>
      <c r="M81" s="104">
        <f t="shared" si="3"/>
        <v>3.6</v>
      </c>
    </row>
    <row r="82" spans="1:13">
      <c r="A82">
        <v>4</v>
      </c>
      <c r="B82" s="110">
        <v>41483</v>
      </c>
      <c r="C82" s="111">
        <v>41483</v>
      </c>
      <c r="D82" t="s">
        <v>125</v>
      </c>
      <c r="E82" t="s">
        <v>567</v>
      </c>
      <c r="F82" t="s">
        <v>552</v>
      </c>
      <c r="G82" t="s">
        <v>553</v>
      </c>
      <c r="H82" t="s">
        <v>551</v>
      </c>
      <c r="I82" s="104">
        <v>12</v>
      </c>
      <c r="J82">
        <v>30</v>
      </c>
      <c r="K82" s="104">
        <v>360</v>
      </c>
      <c r="L82" s="116" t="str">
        <f t="shared" si="2"/>
        <v>B</v>
      </c>
      <c r="M82" s="104">
        <f t="shared" si="3"/>
        <v>14.4</v>
      </c>
    </row>
    <row r="83" spans="1:13">
      <c r="A83">
        <v>4</v>
      </c>
      <c r="B83" s="110">
        <v>41483</v>
      </c>
      <c r="C83" s="111">
        <v>41483</v>
      </c>
      <c r="D83" t="s">
        <v>125</v>
      </c>
      <c r="E83" t="s">
        <v>567</v>
      </c>
      <c r="F83" t="s">
        <v>562</v>
      </c>
      <c r="G83" t="s">
        <v>563</v>
      </c>
      <c r="H83" t="s">
        <v>564</v>
      </c>
      <c r="I83" s="104">
        <v>25</v>
      </c>
      <c r="J83">
        <v>30</v>
      </c>
      <c r="K83" s="104">
        <v>750</v>
      </c>
      <c r="L83" s="116" t="str">
        <f t="shared" si="2"/>
        <v>B</v>
      </c>
      <c r="M83" s="104">
        <f t="shared" si="3"/>
        <v>30</v>
      </c>
    </row>
    <row r="84" spans="1:13">
      <c r="A84">
        <v>4</v>
      </c>
      <c r="B84" s="110">
        <v>41483</v>
      </c>
      <c r="C84" s="111">
        <v>41483</v>
      </c>
      <c r="D84" t="s">
        <v>125</v>
      </c>
      <c r="E84" t="s">
        <v>567</v>
      </c>
      <c r="F84" t="s">
        <v>554</v>
      </c>
      <c r="G84" t="s">
        <v>555</v>
      </c>
      <c r="H84" t="s">
        <v>556</v>
      </c>
      <c r="I84" s="104">
        <v>2.5</v>
      </c>
      <c r="J84">
        <v>20</v>
      </c>
      <c r="K84" s="104">
        <v>50</v>
      </c>
      <c r="L84" s="116" t="str">
        <f t="shared" si="2"/>
        <v>C</v>
      </c>
      <c r="M84" s="104">
        <f t="shared" si="3"/>
        <v>2</v>
      </c>
    </row>
    <row r="85" spans="1:13">
      <c r="A85">
        <v>4</v>
      </c>
      <c r="B85" s="110">
        <v>41483</v>
      </c>
      <c r="C85" s="111">
        <v>41483</v>
      </c>
      <c r="D85" t="s">
        <v>125</v>
      </c>
      <c r="E85" t="s">
        <v>567</v>
      </c>
      <c r="F85" t="s">
        <v>560</v>
      </c>
      <c r="G85" t="s">
        <v>561</v>
      </c>
      <c r="H85" t="s">
        <v>551</v>
      </c>
      <c r="I85" s="104">
        <v>10</v>
      </c>
      <c r="J85">
        <v>20</v>
      </c>
      <c r="K85" s="104">
        <v>200</v>
      </c>
      <c r="L85" s="116" t="str">
        <f t="shared" si="2"/>
        <v>C</v>
      </c>
      <c r="M85" s="104">
        <f t="shared" si="3"/>
        <v>8</v>
      </c>
    </row>
    <row r="86" spans="1:13">
      <c r="A86">
        <v>5</v>
      </c>
      <c r="B86" s="110">
        <v>41493</v>
      </c>
      <c r="C86" s="111">
        <v>41493</v>
      </c>
      <c r="D86" t="s">
        <v>125</v>
      </c>
      <c r="E86" t="s">
        <v>566</v>
      </c>
      <c r="F86" t="s">
        <v>552</v>
      </c>
      <c r="G86" t="s">
        <v>553</v>
      </c>
      <c r="H86" t="s">
        <v>551</v>
      </c>
      <c r="I86" s="104">
        <v>12</v>
      </c>
      <c r="J86">
        <v>40</v>
      </c>
      <c r="K86" s="104">
        <v>480</v>
      </c>
      <c r="L86" s="116" t="str">
        <f t="shared" si="2"/>
        <v>B</v>
      </c>
      <c r="M86" s="104">
        <f t="shared" si="3"/>
        <v>19.2</v>
      </c>
    </row>
    <row r="87" spans="1:13">
      <c r="A87">
        <v>5</v>
      </c>
      <c r="B87" s="110">
        <v>41493</v>
      </c>
      <c r="C87" s="111">
        <v>41493</v>
      </c>
      <c r="D87" t="s">
        <v>125</v>
      </c>
      <c r="E87" t="s">
        <v>566</v>
      </c>
      <c r="F87" t="s">
        <v>557</v>
      </c>
      <c r="G87" t="s">
        <v>558</v>
      </c>
      <c r="H87" t="s">
        <v>559</v>
      </c>
      <c r="I87" s="104">
        <v>3</v>
      </c>
      <c r="J87">
        <v>30</v>
      </c>
      <c r="K87" s="104">
        <v>90</v>
      </c>
      <c r="L87" s="116" t="str">
        <f t="shared" si="2"/>
        <v>C</v>
      </c>
      <c r="M87" s="104">
        <f t="shared" si="3"/>
        <v>3.6</v>
      </c>
    </row>
    <row r="88" spans="1:13">
      <c r="A88">
        <v>5</v>
      </c>
      <c r="B88" s="110">
        <v>41493</v>
      </c>
      <c r="C88" s="111">
        <v>41493</v>
      </c>
      <c r="D88" t="s">
        <v>125</v>
      </c>
      <c r="E88" t="s">
        <v>566</v>
      </c>
      <c r="F88" t="s">
        <v>560</v>
      </c>
      <c r="G88" t="s">
        <v>561</v>
      </c>
      <c r="H88" t="s">
        <v>551</v>
      </c>
      <c r="I88" s="104">
        <v>10</v>
      </c>
      <c r="J88">
        <v>30</v>
      </c>
      <c r="K88" s="104">
        <v>300</v>
      </c>
      <c r="L88" s="116" t="str">
        <f t="shared" si="2"/>
        <v>B</v>
      </c>
      <c r="M88" s="104">
        <f t="shared" si="3"/>
        <v>12</v>
      </c>
    </row>
    <row r="89" spans="1:13">
      <c r="A89">
        <v>5</v>
      </c>
      <c r="B89" s="110">
        <v>41493</v>
      </c>
      <c r="C89" s="111">
        <v>41493</v>
      </c>
      <c r="D89" t="s">
        <v>125</v>
      </c>
      <c r="E89" t="s">
        <v>566</v>
      </c>
      <c r="F89" t="s">
        <v>562</v>
      </c>
      <c r="G89" t="s">
        <v>563</v>
      </c>
      <c r="H89" t="s">
        <v>564</v>
      </c>
      <c r="I89" s="104">
        <v>25</v>
      </c>
      <c r="J89">
        <v>30</v>
      </c>
      <c r="K89" s="104">
        <v>750</v>
      </c>
      <c r="L89" s="116" t="str">
        <f t="shared" si="2"/>
        <v>B</v>
      </c>
      <c r="M89" s="104">
        <f t="shared" si="3"/>
        <v>30</v>
      </c>
    </row>
    <row r="90" spans="1:13">
      <c r="A90">
        <v>5</v>
      </c>
      <c r="B90" s="110">
        <v>41493</v>
      </c>
      <c r="C90" s="111">
        <v>41493</v>
      </c>
      <c r="D90" t="s">
        <v>125</v>
      </c>
      <c r="E90" t="s">
        <v>566</v>
      </c>
      <c r="F90" t="s">
        <v>554</v>
      </c>
      <c r="G90" t="s">
        <v>555</v>
      </c>
      <c r="H90" t="s">
        <v>556</v>
      </c>
      <c r="I90" s="104">
        <v>2.5</v>
      </c>
      <c r="J90">
        <v>20</v>
      </c>
      <c r="K90" s="104">
        <v>50</v>
      </c>
      <c r="L90" s="116" t="str">
        <f t="shared" si="2"/>
        <v>C</v>
      </c>
      <c r="M90" s="104">
        <f t="shared" si="3"/>
        <v>2</v>
      </c>
    </row>
    <row r="91" spans="1:13">
      <c r="A91">
        <v>5</v>
      </c>
      <c r="B91" s="110">
        <v>41493</v>
      </c>
      <c r="C91" s="111">
        <v>41493</v>
      </c>
      <c r="D91" t="s">
        <v>125</v>
      </c>
      <c r="E91" t="s">
        <v>566</v>
      </c>
      <c r="F91" t="s">
        <v>549</v>
      </c>
      <c r="G91" t="s">
        <v>550</v>
      </c>
      <c r="H91" t="s">
        <v>551</v>
      </c>
      <c r="I91" s="104">
        <v>15</v>
      </c>
      <c r="J91">
        <v>20</v>
      </c>
      <c r="K91" s="104">
        <v>300</v>
      </c>
      <c r="L91" s="116" t="str">
        <f t="shared" si="2"/>
        <v>B</v>
      </c>
      <c r="M91" s="104">
        <f t="shared" si="3"/>
        <v>12</v>
      </c>
    </row>
    <row r="92" spans="1:13">
      <c r="A92">
        <v>6</v>
      </c>
      <c r="B92" s="110">
        <v>41503</v>
      </c>
      <c r="C92" s="111">
        <v>41503</v>
      </c>
      <c r="D92" t="s">
        <v>125</v>
      </c>
      <c r="E92" t="s">
        <v>567</v>
      </c>
      <c r="F92" t="s">
        <v>552</v>
      </c>
      <c r="G92" t="s">
        <v>553</v>
      </c>
      <c r="H92" t="s">
        <v>551</v>
      </c>
      <c r="I92" s="104">
        <v>12</v>
      </c>
      <c r="J92">
        <v>30</v>
      </c>
      <c r="K92" s="104">
        <v>360</v>
      </c>
      <c r="L92" s="116" t="str">
        <f t="shared" si="2"/>
        <v>B</v>
      </c>
      <c r="M92" s="104">
        <f t="shared" si="3"/>
        <v>14.4</v>
      </c>
    </row>
    <row r="93" spans="1:13">
      <c r="A93">
        <v>6</v>
      </c>
      <c r="B93" s="110">
        <v>41503</v>
      </c>
      <c r="C93" s="111">
        <v>41503</v>
      </c>
      <c r="D93" t="s">
        <v>125</v>
      </c>
      <c r="E93" t="s">
        <v>567</v>
      </c>
      <c r="F93" t="s">
        <v>549</v>
      </c>
      <c r="G93" t="s">
        <v>550</v>
      </c>
      <c r="H93" t="s">
        <v>551</v>
      </c>
      <c r="I93" s="104">
        <v>15</v>
      </c>
      <c r="J93">
        <v>30</v>
      </c>
      <c r="K93" s="104">
        <v>450</v>
      </c>
      <c r="L93" s="116" t="str">
        <f t="shared" si="2"/>
        <v>B</v>
      </c>
      <c r="M93" s="104">
        <f t="shared" si="3"/>
        <v>18</v>
      </c>
    </row>
    <row r="94" spans="1:13">
      <c r="A94">
        <v>6</v>
      </c>
      <c r="B94" s="110">
        <v>41503</v>
      </c>
      <c r="C94" s="111">
        <v>41503</v>
      </c>
      <c r="D94" t="s">
        <v>125</v>
      </c>
      <c r="E94" t="s">
        <v>567</v>
      </c>
      <c r="F94" t="s">
        <v>554</v>
      </c>
      <c r="G94" t="s">
        <v>555</v>
      </c>
      <c r="H94" t="s">
        <v>556</v>
      </c>
      <c r="I94" s="104">
        <v>2.5</v>
      </c>
      <c r="J94">
        <v>20</v>
      </c>
      <c r="K94" s="104">
        <v>50</v>
      </c>
      <c r="L94" s="116" t="str">
        <f t="shared" si="2"/>
        <v>C</v>
      </c>
      <c r="M94" s="104">
        <f t="shared" si="3"/>
        <v>2</v>
      </c>
    </row>
    <row r="95" spans="1:13">
      <c r="A95">
        <v>6</v>
      </c>
      <c r="B95" s="110">
        <v>41503</v>
      </c>
      <c r="C95" s="111">
        <v>41503</v>
      </c>
      <c r="D95" t="s">
        <v>125</v>
      </c>
      <c r="E95" t="s">
        <v>567</v>
      </c>
      <c r="F95" t="s">
        <v>557</v>
      </c>
      <c r="G95" t="s">
        <v>558</v>
      </c>
      <c r="H95" t="s">
        <v>559</v>
      </c>
      <c r="I95" s="104">
        <v>3</v>
      </c>
      <c r="J95">
        <v>20</v>
      </c>
      <c r="K95" s="104">
        <v>60</v>
      </c>
      <c r="L95" s="116" t="str">
        <f t="shared" si="2"/>
        <v>C</v>
      </c>
      <c r="M95" s="104">
        <f t="shared" si="3"/>
        <v>2.4</v>
      </c>
    </row>
    <row r="96" spans="1:13">
      <c r="A96">
        <v>6</v>
      </c>
      <c r="B96" s="110">
        <v>41503</v>
      </c>
      <c r="C96" s="111">
        <v>41503</v>
      </c>
      <c r="D96" t="s">
        <v>125</v>
      </c>
      <c r="E96" t="s">
        <v>567</v>
      </c>
      <c r="F96" t="s">
        <v>560</v>
      </c>
      <c r="G96" t="s">
        <v>561</v>
      </c>
      <c r="H96" t="s">
        <v>551</v>
      </c>
      <c r="I96" s="104">
        <v>10</v>
      </c>
      <c r="J96">
        <v>20</v>
      </c>
      <c r="K96" s="104">
        <v>200</v>
      </c>
      <c r="L96" s="116" t="str">
        <f t="shared" si="2"/>
        <v>C</v>
      </c>
      <c r="M96" s="104">
        <f t="shared" si="3"/>
        <v>8</v>
      </c>
    </row>
    <row r="97" spans="1:13">
      <c r="A97">
        <v>6</v>
      </c>
      <c r="B97" s="110">
        <v>41503</v>
      </c>
      <c r="C97" s="111">
        <v>41503</v>
      </c>
      <c r="D97" t="s">
        <v>125</v>
      </c>
      <c r="E97" t="s">
        <v>567</v>
      </c>
      <c r="F97" t="s">
        <v>562</v>
      </c>
      <c r="G97" t="s">
        <v>563</v>
      </c>
      <c r="H97" t="s">
        <v>564</v>
      </c>
      <c r="I97" s="104">
        <v>25</v>
      </c>
      <c r="J97">
        <v>20</v>
      </c>
      <c r="K97" s="104">
        <v>500</v>
      </c>
      <c r="L97" s="116" t="str">
        <f t="shared" si="2"/>
        <v>B</v>
      </c>
      <c r="M97" s="104">
        <f t="shared" si="3"/>
        <v>20</v>
      </c>
    </row>
    <row r="98" spans="1:13">
      <c r="A98">
        <v>7</v>
      </c>
      <c r="B98" s="110">
        <v>41513</v>
      </c>
      <c r="C98" s="111">
        <v>41513</v>
      </c>
      <c r="D98" t="s">
        <v>125</v>
      </c>
      <c r="E98" t="s">
        <v>566</v>
      </c>
      <c r="F98" t="s">
        <v>554</v>
      </c>
      <c r="G98" t="s">
        <v>555</v>
      </c>
      <c r="H98" t="s">
        <v>556</v>
      </c>
      <c r="I98" s="104">
        <v>2.5</v>
      </c>
      <c r="J98">
        <v>40</v>
      </c>
      <c r="K98" s="104">
        <v>100</v>
      </c>
      <c r="L98" s="116" t="str">
        <f t="shared" si="2"/>
        <v>C</v>
      </c>
      <c r="M98" s="104">
        <f t="shared" si="3"/>
        <v>4</v>
      </c>
    </row>
    <row r="99" spans="1:13">
      <c r="A99">
        <v>7</v>
      </c>
      <c r="B99" s="110">
        <v>41513</v>
      </c>
      <c r="C99" s="111">
        <v>41513</v>
      </c>
      <c r="D99" t="s">
        <v>125</v>
      </c>
      <c r="E99" t="s">
        <v>566</v>
      </c>
      <c r="F99" t="s">
        <v>557</v>
      </c>
      <c r="G99" t="s">
        <v>558</v>
      </c>
      <c r="H99" t="s">
        <v>559</v>
      </c>
      <c r="I99" s="104">
        <v>3</v>
      </c>
      <c r="J99">
        <v>30</v>
      </c>
      <c r="K99" s="104">
        <v>90</v>
      </c>
      <c r="L99" s="116" t="str">
        <f t="shared" si="2"/>
        <v>C</v>
      </c>
      <c r="M99" s="104">
        <f t="shared" si="3"/>
        <v>3.6</v>
      </c>
    </row>
    <row r="100" spans="1:13">
      <c r="A100">
        <v>7</v>
      </c>
      <c r="B100" s="110">
        <v>41513</v>
      </c>
      <c r="C100" s="111">
        <v>41513</v>
      </c>
      <c r="D100" t="s">
        <v>125</v>
      </c>
      <c r="E100" t="s">
        <v>566</v>
      </c>
      <c r="F100" t="s">
        <v>552</v>
      </c>
      <c r="G100" t="s">
        <v>553</v>
      </c>
      <c r="H100" t="s">
        <v>551</v>
      </c>
      <c r="I100" s="104">
        <v>12</v>
      </c>
      <c r="J100">
        <v>45</v>
      </c>
      <c r="K100" s="104">
        <v>540</v>
      </c>
      <c r="L100" s="116" t="str">
        <f t="shared" si="2"/>
        <v>B</v>
      </c>
      <c r="M100" s="104">
        <f t="shared" si="3"/>
        <v>21.6</v>
      </c>
    </row>
    <row r="101" spans="1:13">
      <c r="A101">
        <v>7</v>
      </c>
      <c r="B101" s="110">
        <v>41513</v>
      </c>
      <c r="C101" s="111">
        <v>41513</v>
      </c>
      <c r="D101" t="s">
        <v>125</v>
      </c>
      <c r="E101" t="s">
        <v>566</v>
      </c>
      <c r="F101" t="s">
        <v>562</v>
      </c>
      <c r="G101" t="s">
        <v>563</v>
      </c>
      <c r="H101" t="s">
        <v>564</v>
      </c>
      <c r="I101" s="104">
        <v>25</v>
      </c>
      <c r="J101">
        <v>30</v>
      </c>
      <c r="K101" s="104">
        <v>750</v>
      </c>
      <c r="L101" s="116" t="str">
        <f t="shared" si="2"/>
        <v>B</v>
      </c>
      <c r="M101" s="104">
        <f t="shared" si="3"/>
        <v>30</v>
      </c>
    </row>
    <row r="102" spans="1:13">
      <c r="A102">
        <v>7</v>
      </c>
      <c r="B102" s="110">
        <v>41513</v>
      </c>
      <c r="C102" s="111">
        <v>41513</v>
      </c>
      <c r="D102" t="s">
        <v>125</v>
      </c>
      <c r="E102" t="s">
        <v>566</v>
      </c>
      <c r="F102" t="s">
        <v>560</v>
      </c>
      <c r="G102" t="s">
        <v>561</v>
      </c>
      <c r="H102" t="s">
        <v>551</v>
      </c>
      <c r="I102" s="104">
        <v>10</v>
      </c>
      <c r="J102">
        <v>55</v>
      </c>
      <c r="K102" s="104">
        <v>550</v>
      </c>
      <c r="L102" s="116" t="str">
        <f t="shared" si="2"/>
        <v>B</v>
      </c>
      <c r="M102" s="104">
        <f t="shared" si="3"/>
        <v>22</v>
      </c>
    </row>
    <row r="103" spans="1:13">
      <c r="A103">
        <v>7</v>
      </c>
      <c r="B103" s="110">
        <v>41513</v>
      </c>
      <c r="C103" s="111">
        <v>41513</v>
      </c>
      <c r="D103" t="s">
        <v>125</v>
      </c>
      <c r="E103" t="s">
        <v>566</v>
      </c>
      <c r="F103" t="s">
        <v>549</v>
      </c>
      <c r="G103" t="s">
        <v>550</v>
      </c>
      <c r="H103" t="s">
        <v>551</v>
      </c>
      <c r="I103" s="104">
        <v>15</v>
      </c>
      <c r="J103">
        <v>20</v>
      </c>
      <c r="K103" s="104">
        <v>300</v>
      </c>
      <c r="L103" s="116" t="str">
        <f t="shared" si="2"/>
        <v>B</v>
      </c>
      <c r="M103" s="104">
        <f t="shared" si="3"/>
        <v>12</v>
      </c>
    </row>
    <row r="104" spans="1:13">
      <c r="A104">
        <v>8</v>
      </c>
      <c r="B104" s="110">
        <v>41523</v>
      </c>
      <c r="C104" s="111">
        <v>41523</v>
      </c>
      <c r="D104" t="s">
        <v>125</v>
      </c>
      <c r="E104" t="s">
        <v>567</v>
      </c>
      <c r="F104" t="s">
        <v>552</v>
      </c>
      <c r="G104" t="s">
        <v>553</v>
      </c>
      <c r="H104" t="s">
        <v>551</v>
      </c>
      <c r="I104" s="104">
        <v>12</v>
      </c>
      <c r="J104">
        <v>50</v>
      </c>
      <c r="K104" s="104">
        <v>600</v>
      </c>
      <c r="L104" s="116" t="str">
        <f t="shared" si="2"/>
        <v>B</v>
      </c>
      <c r="M104" s="104">
        <f t="shared" si="3"/>
        <v>24</v>
      </c>
    </row>
    <row r="105" spans="1:13">
      <c r="A105">
        <v>8</v>
      </c>
      <c r="B105" s="110">
        <v>41523</v>
      </c>
      <c r="C105" s="111">
        <v>41523</v>
      </c>
      <c r="D105" t="s">
        <v>125</v>
      </c>
      <c r="E105" t="s">
        <v>567</v>
      </c>
      <c r="F105" t="s">
        <v>560</v>
      </c>
      <c r="G105" t="s">
        <v>561</v>
      </c>
      <c r="H105" t="s">
        <v>551</v>
      </c>
      <c r="I105" s="104">
        <v>10</v>
      </c>
      <c r="J105">
        <v>40</v>
      </c>
      <c r="K105" s="104">
        <v>400</v>
      </c>
      <c r="L105" s="116" t="str">
        <f t="shared" si="2"/>
        <v>B</v>
      </c>
      <c r="M105" s="104">
        <f t="shared" si="3"/>
        <v>16</v>
      </c>
    </row>
    <row r="106" spans="1:13">
      <c r="A106">
        <v>8</v>
      </c>
      <c r="B106" s="110">
        <v>41523</v>
      </c>
      <c r="C106" s="111">
        <v>41523</v>
      </c>
      <c r="D106" t="s">
        <v>125</v>
      </c>
      <c r="E106" t="s">
        <v>567</v>
      </c>
      <c r="F106" t="s">
        <v>562</v>
      </c>
      <c r="G106" t="s">
        <v>563</v>
      </c>
      <c r="H106" t="s">
        <v>564</v>
      </c>
      <c r="I106" s="104">
        <v>25</v>
      </c>
      <c r="J106">
        <v>40</v>
      </c>
      <c r="K106" s="104">
        <v>1000</v>
      </c>
      <c r="L106" s="116" t="str">
        <f t="shared" si="2"/>
        <v>B</v>
      </c>
      <c r="M106" s="104">
        <f t="shared" si="3"/>
        <v>40</v>
      </c>
    </row>
    <row r="107" spans="1:13">
      <c r="A107">
        <v>8</v>
      </c>
      <c r="B107" s="110">
        <v>41523</v>
      </c>
      <c r="C107" s="111">
        <v>41523</v>
      </c>
      <c r="D107" t="s">
        <v>125</v>
      </c>
      <c r="E107" t="s">
        <v>567</v>
      </c>
      <c r="F107" t="s">
        <v>557</v>
      </c>
      <c r="G107" t="s">
        <v>558</v>
      </c>
      <c r="H107" t="s">
        <v>559</v>
      </c>
      <c r="I107" s="104">
        <v>3</v>
      </c>
      <c r="J107">
        <v>30</v>
      </c>
      <c r="K107" s="104">
        <v>90</v>
      </c>
      <c r="L107" s="116" t="str">
        <f t="shared" si="2"/>
        <v>C</v>
      </c>
      <c r="M107" s="104">
        <f t="shared" si="3"/>
        <v>3.6</v>
      </c>
    </row>
    <row r="108" spans="1:13">
      <c r="A108">
        <v>8</v>
      </c>
      <c r="B108" s="110">
        <v>41523</v>
      </c>
      <c r="C108" s="111">
        <v>41523</v>
      </c>
      <c r="D108" t="s">
        <v>125</v>
      </c>
      <c r="E108" t="s">
        <v>567</v>
      </c>
      <c r="F108" t="s">
        <v>554</v>
      </c>
      <c r="G108" t="s">
        <v>555</v>
      </c>
      <c r="H108" t="s">
        <v>556</v>
      </c>
      <c r="I108" s="104">
        <v>2.5</v>
      </c>
      <c r="J108">
        <v>20</v>
      </c>
      <c r="K108" s="104">
        <v>50</v>
      </c>
      <c r="L108" s="116" t="str">
        <f t="shared" si="2"/>
        <v>C</v>
      </c>
      <c r="M108" s="104">
        <f t="shared" si="3"/>
        <v>2</v>
      </c>
    </row>
    <row r="109" spans="1:13">
      <c r="A109">
        <v>8</v>
      </c>
      <c r="B109" s="110">
        <v>41523</v>
      </c>
      <c r="C109" s="111">
        <v>41523</v>
      </c>
      <c r="D109" t="s">
        <v>125</v>
      </c>
      <c r="E109" t="s">
        <v>567</v>
      </c>
      <c r="F109" t="s">
        <v>549</v>
      </c>
      <c r="G109" t="s">
        <v>550</v>
      </c>
      <c r="H109" t="s">
        <v>551</v>
      </c>
      <c r="I109" s="104">
        <v>15</v>
      </c>
      <c r="J109">
        <v>20</v>
      </c>
      <c r="K109" s="104">
        <v>300</v>
      </c>
      <c r="L109" s="116" t="str">
        <f t="shared" si="2"/>
        <v>B</v>
      </c>
      <c r="M109" s="104">
        <f t="shared" si="3"/>
        <v>12</v>
      </c>
    </row>
    <row r="110" spans="1:13">
      <c r="A110">
        <v>9</v>
      </c>
      <c r="B110" s="110">
        <v>41533</v>
      </c>
      <c r="C110" s="111">
        <v>41533</v>
      </c>
      <c r="D110" t="s">
        <v>568</v>
      </c>
      <c r="E110" t="s">
        <v>569</v>
      </c>
      <c r="F110" t="s">
        <v>560</v>
      </c>
      <c r="G110" t="s">
        <v>561</v>
      </c>
      <c r="H110" t="s">
        <v>551</v>
      </c>
      <c r="I110" s="104">
        <v>10</v>
      </c>
      <c r="J110">
        <v>40</v>
      </c>
      <c r="K110" s="104">
        <v>400</v>
      </c>
      <c r="L110" s="116" t="str">
        <f t="shared" si="2"/>
        <v>C</v>
      </c>
      <c r="M110" s="104">
        <f t="shared" si="3"/>
        <v>16</v>
      </c>
    </row>
    <row r="111" spans="1:13">
      <c r="A111">
        <v>9</v>
      </c>
      <c r="B111" s="110">
        <v>41533</v>
      </c>
      <c r="C111" s="111">
        <v>41533</v>
      </c>
      <c r="D111" t="s">
        <v>568</v>
      </c>
      <c r="E111" t="s">
        <v>569</v>
      </c>
      <c r="F111" t="s">
        <v>557</v>
      </c>
      <c r="G111" t="s">
        <v>558</v>
      </c>
      <c r="H111" t="s">
        <v>559</v>
      </c>
      <c r="I111" s="104">
        <v>3</v>
      </c>
      <c r="J111">
        <v>30</v>
      </c>
      <c r="K111" s="104">
        <v>90</v>
      </c>
      <c r="L111" s="116" t="str">
        <f t="shared" si="2"/>
        <v>C</v>
      </c>
      <c r="M111" s="104">
        <f t="shared" si="3"/>
        <v>3.6</v>
      </c>
    </row>
    <row r="112" spans="1:13">
      <c r="A112">
        <v>9</v>
      </c>
      <c r="B112" s="110">
        <v>41533</v>
      </c>
      <c r="C112" s="111">
        <v>41533</v>
      </c>
      <c r="D112" t="s">
        <v>568</v>
      </c>
      <c r="E112" t="s">
        <v>569</v>
      </c>
      <c r="F112" t="s">
        <v>552</v>
      </c>
      <c r="G112" t="s">
        <v>553</v>
      </c>
      <c r="H112" t="s">
        <v>551</v>
      </c>
      <c r="I112" s="104">
        <v>12</v>
      </c>
      <c r="J112">
        <v>30</v>
      </c>
      <c r="K112" s="104">
        <v>360</v>
      </c>
      <c r="L112" s="116" t="str">
        <f t="shared" si="2"/>
        <v>C</v>
      </c>
      <c r="M112" s="104">
        <f t="shared" si="3"/>
        <v>14.4</v>
      </c>
    </row>
    <row r="113" spans="1:13">
      <c r="A113">
        <v>9</v>
      </c>
      <c r="B113" s="110">
        <v>41533</v>
      </c>
      <c r="C113" s="111">
        <v>41533</v>
      </c>
      <c r="D113" t="s">
        <v>568</v>
      </c>
      <c r="E113" t="s">
        <v>569</v>
      </c>
      <c r="F113" t="s">
        <v>562</v>
      </c>
      <c r="G113" t="s">
        <v>563</v>
      </c>
      <c r="H113" t="s">
        <v>564</v>
      </c>
      <c r="I113" s="104">
        <v>25</v>
      </c>
      <c r="J113">
        <v>30</v>
      </c>
      <c r="K113" s="104">
        <v>750</v>
      </c>
      <c r="L113" s="116" t="str">
        <f t="shared" si="2"/>
        <v>C</v>
      </c>
      <c r="M113" s="104">
        <f t="shared" si="3"/>
        <v>30</v>
      </c>
    </row>
    <row r="114" spans="1:13">
      <c r="A114">
        <v>9</v>
      </c>
      <c r="B114" s="110">
        <v>41533</v>
      </c>
      <c r="C114" s="111">
        <v>41533</v>
      </c>
      <c r="D114" t="s">
        <v>568</v>
      </c>
      <c r="E114" t="s">
        <v>569</v>
      </c>
      <c r="F114" t="s">
        <v>554</v>
      </c>
      <c r="G114" t="s">
        <v>555</v>
      </c>
      <c r="H114" t="s">
        <v>556</v>
      </c>
      <c r="I114" s="104">
        <v>2.5</v>
      </c>
      <c r="J114">
        <v>20</v>
      </c>
      <c r="K114" s="104">
        <v>50</v>
      </c>
      <c r="L114" s="116" t="str">
        <f t="shared" si="2"/>
        <v>C</v>
      </c>
      <c r="M114" s="104">
        <f t="shared" si="3"/>
        <v>2</v>
      </c>
    </row>
    <row r="115" spans="1:13">
      <c r="A115">
        <v>9</v>
      </c>
      <c r="B115" s="110">
        <v>41533</v>
      </c>
      <c r="C115" s="111">
        <v>41533</v>
      </c>
      <c r="D115" t="s">
        <v>568</v>
      </c>
      <c r="E115" t="s">
        <v>569</v>
      </c>
      <c r="F115" t="s">
        <v>549</v>
      </c>
      <c r="G115" t="s">
        <v>550</v>
      </c>
      <c r="H115" t="s">
        <v>551</v>
      </c>
      <c r="I115" s="104">
        <v>15</v>
      </c>
      <c r="J115">
        <v>20</v>
      </c>
      <c r="K115" s="104">
        <v>300</v>
      </c>
      <c r="L115" s="116" t="str">
        <f t="shared" si="2"/>
        <v>C</v>
      </c>
      <c r="M115" s="104">
        <f t="shared" si="3"/>
        <v>12</v>
      </c>
    </row>
    <row r="116" spans="1:13">
      <c r="A116">
        <v>10</v>
      </c>
      <c r="B116" s="110">
        <v>41543</v>
      </c>
      <c r="C116" s="111">
        <v>41543</v>
      </c>
      <c r="D116" t="s">
        <v>568</v>
      </c>
      <c r="E116" t="s">
        <v>570</v>
      </c>
      <c r="F116" t="s">
        <v>557</v>
      </c>
      <c r="G116" t="s">
        <v>558</v>
      </c>
      <c r="H116" t="s">
        <v>559</v>
      </c>
      <c r="I116" s="104">
        <v>3</v>
      </c>
      <c r="J116">
        <v>40</v>
      </c>
      <c r="K116" s="104">
        <v>120</v>
      </c>
      <c r="L116" s="116" t="str">
        <f t="shared" si="2"/>
        <v>C</v>
      </c>
      <c r="M116" s="104">
        <f t="shared" si="3"/>
        <v>4.8</v>
      </c>
    </row>
    <row r="117" spans="1:13">
      <c r="A117">
        <v>10</v>
      </c>
      <c r="B117" s="110">
        <v>41543</v>
      </c>
      <c r="C117" s="111">
        <v>41543</v>
      </c>
      <c r="D117" t="s">
        <v>568</v>
      </c>
      <c r="E117" t="s">
        <v>570</v>
      </c>
      <c r="F117" t="s">
        <v>549</v>
      </c>
      <c r="G117" t="s">
        <v>550</v>
      </c>
      <c r="H117" t="s">
        <v>551</v>
      </c>
      <c r="I117" s="104">
        <v>15</v>
      </c>
      <c r="J117">
        <v>40</v>
      </c>
      <c r="K117" s="104">
        <v>600</v>
      </c>
      <c r="L117" s="116" t="str">
        <f t="shared" si="2"/>
        <v>C</v>
      </c>
      <c r="M117" s="104">
        <f t="shared" si="3"/>
        <v>24</v>
      </c>
    </row>
    <row r="118" spans="1:13">
      <c r="A118">
        <v>10</v>
      </c>
      <c r="B118" s="110">
        <v>41543</v>
      </c>
      <c r="C118" s="111">
        <v>41543</v>
      </c>
      <c r="D118" t="s">
        <v>568</v>
      </c>
      <c r="E118" t="s">
        <v>570</v>
      </c>
      <c r="F118" t="s">
        <v>562</v>
      </c>
      <c r="G118" t="s">
        <v>563</v>
      </c>
      <c r="H118" t="s">
        <v>564</v>
      </c>
      <c r="I118" s="104">
        <v>25</v>
      </c>
      <c r="J118">
        <v>40</v>
      </c>
      <c r="K118" s="104">
        <v>1000</v>
      </c>
      <c r="L118" s="116" t="str">
        <f t="shared" si="2"/>
        <v>C</v>
      </c>
      <c r="M118" s="104">
        <f t="shared" si="3"/>
        <v>40</v>
      </c>
    </row>
    <row r="119" spans="1:13">
      <c r="A119">
        <v>10</v>
      </c>
      <c r="B119" s="110">
        <v>41543</v>
      </c>
      <c r="C119" s="111">
        <v>41543</v>
      </c>
      <c r="D119" t="s">
        <v>568</v>
      </c>
      <c r="E119" t="s">
        <v>570</v>
      </c>
      <c r="F119" t="s">
        <v>554</v>
      </c>
      <c r="G119" t="s">
        <v>555</v>
      </c>
      <c r="H119" t="s">
        <v>556</v>
      </c>
      <c r="I119" s="104">
        <v>2.5</v>
      </c>
      <c r="J119">
        <v>30</v>
      </c>
      <c r="K119" s="104">
        <v>75</v>
      </c>
      <c r="L119" s="116" t="str">
        <f t="shared" si="2"/>
        <v>C</v>
      </c>
      <c r="M119" s="104">
        <f t="shared" si="3"/>
        <v>3</v>
      </c>
    </row>
    <row r="120" spans="1:13">
      <c r="A120">
        <v>10</v>
      </c>
      <c r="B120" s="110">
        <v>41543</v>
      </c>
      <c r="C120" s="111">
        <v>41543</v>
      </c>
      <c r="D120" t="s">
        <v>568</v>
      </c>
      <c r="E120" t="s">
        <v>570</v>
      </c>
      <c r="F120" t="s">
        <v>552</v>
      </c>
      <c r="G120" t="s">
        <v>553</v>
      </c>
      <c r="H120" t="s">
        <v>551</v>
      </c>
      <c r="I120" s="104">
        <v>12</v>
      </c>
      <c r="J120">
        <v>30</v>
      </c>
      <c r="K120" s="104">
        <v>360</v>
      </c>
      <c r="L120" s="116" t="str">
        <f t="shared" si="2"/>
        <v>C</v>
      </c>
      <c r="M120" s="104">
        <f t="shared" si="3"/>
        <v>14.4</v>
      </c>
    </row>
    <row r="121" spans="1:13">
      <c r="A121">
        <v>10</v>
      </c>
      <c r="B121" s="110">
        <v>41543</v>
      </c>
      <c r="C121" s="111">
        <v>41543</v>
      </c>
      <c r="D121" t="s">
        <v>568</v>
      </c>
      <c r="E121" t="s">
        <v>570</v>
      </c>
      <c r="F121" t="s">
        <v>560</v>
      </c>
      <c r="G121" t="s">
        <v>561</v>
      </c>
      <c r="H121" t="s">
        <v>551</v>
      </c>
      <c r="I121" s="104">
        <v>10</v>
      </c>
      <c r="J121">
        <v>20</v>
      </c>
      <c r="K121" s="104">
        <v>200</v>
      </c>
      <c r="L121" s="116" t="str">
        <f t="shared" si="2"/>
        <v>C</v>
      </c>
      <c r="M121" s="104">
        <f t="shared" si="3"/>
        <v>8</v>
      </c>
    </row>
    <row r="122" spans="1:13">
      <c r="A122">
        <v>11</v>
      </c>
      <c r="B122" s="110">
        <v>41553</v>
      </c>
      <c r="C122" s="111">
        <v>41553</v>
      </c>
      <c r="D122" t="s">
        <v>568</v>
      </c>
      <c r="E122" t="s">
        <v>569</v>
      </c>
      <c r="F122" t="s">
        <v>557</v>
      </c>
      <c r="G122" t="s">
        <v>558</v>
      </c>
      <c r="H122" t="s">
        <v>559</v>
      </c>
      <c r="I122" s="104">
        <v>3</v>
      </c>
      <c r="J122">
        <v>40</v>
      </c>
      <c r="K122" s="104">
        <v>120</v>
      </c>
      <c r="L122" s="116" t="str">
        <f t="shared" si="2"/>
        <v>C</v>
      </c>
      <c r="M122" s="104">
        <f t="shared" si="3"/>
        <v>4.8</v>
      </c>
    </row>
    <row r="123" spans="1:13">
      <c r="A123">
        <v>11</v>
      </c>
      <c r="B123" s="110">
        <v>41553</v>
      </c>
      <c r="C123" s="111">
        <v>41553</v>
      </c>
      <c r="D123" t="s">
        <v>568</v>
      </c>
      <c r="E123" t="s">
        <v>569</v>
      </c>
      <c r="F123" t="s">
        <v>549</v>
      </c>
      <c r="G123" t="s">
        <v>550</v>
      </c>
      <c r="H123" t="s">
        <v>551</v>
      </c>
      <c r="I123" s="104">
        <v>15</v>
      </c>
      <c r="J123">
        <v>40</v>
      </c>
      <c r="K123" s="104">
        <v>600</v>
      </c>
      <c r="L123" s="116" t="str">
        <f t="shared" si="2"/>
        <v>C</v>
      </c>
      <c r="M123" s="104">
        <f t="shared" si="3"/>
        <v>24</v>
      </c>
    </row>
    <row r="124" spans="1:13">
      <c r="A124">
        <v>11</v>
      </c>
      <c r="B124" s="110">
        <v>41553</v>
      </c>
      <c r="C124" s="111">
        <v>41553</v>
      </c>
      <c r="D124" t="s">
        <v>568</v>
      </c>
      <c r="E124" t="s">
        <v>569</v>
      </c>
      <c r="F124" t="s">
        <v>554</v>
      </c>
      <c r="G124" t="s">
        <v>555</v>
      </c>
      <c r="H124" t="s">
        <v>556</v>
      </c>
      <c r="I124" s="104">
        <v>2.5</v>
      </c>
      <c r="J124">
        <v>30</v>
      </c>
      <c r="K124" s="104">
        <v>75</v>
      </c>
      <c r="L124" s="116" t="str">
        <f t="shared" si="2"/>
        <v>C</v>
      </c>
      <c r="M124" s="104">
        <f t="shared" si="3"/>
        <v>3</v>
      </c>
    </row>
    <row r="125" spans="1:13">
      <c r="A125">
        <v>11</v>
      </c>
      <c r="B125" s="110">
        <v>41553</v>
      </c>
      <c r="C125" s="111">
        <v>41553</v>
      </c>
      <c r="D125" t="s">
        <v>568</v>
      </c>
      <c r="E125" t="s">
        <v>569</v>
      </c>
      <c r="F125" t="s">
        <v>552</v>
      </c>
      <c r="G125" t="s">
        <v>553</v>
      </c>
      <c r="H125" t="s">
        <v>551</v>
      </c>
      <c r="I125" s="104">
        <v>12</v>
      </c>
      <c r="J125">
        <v>30</v>
      </c>
      <c r="K125" s="104">
        <v>360</v>
      </c>
      <c r="L125" s="116" t="str">
        <f t="shared" si="2"/>
        <v>C</v>
      </c>
      <c r="M125" s="104">
        <f t="shared" si="3"/>
        <v>14.4</v>
      </c>
    </row>
    <row r="126" spans="1:13">
      <c r="A126">
        <v>11</v>
      </c>
      <c r="B126" s="110">
        <v>41553</v>
      </c>
      <c r="C126" s="111">
        <v>41553</v>
      </c>
      <c r="D126" t="s">
        <v>568</v>
      </c>
      <c r="E126" t="s">
        <v>569</v>
      </c>
      <c r="F126" t="s">
        <v>562</v>
      </c>
      <c r="G126" t="s">
        <v>563</v>
      </c>
      <c r="H126" t="s">
        <v>564</v>
      </c>
      <c r="I126" s="104">
        <v>25</v>
      </c>
      <c r="J126">
        <v>30</v>
      </c>
      <c r="K126" s="104">
        <v>750</v>
      </c>
      <c r="L126" s="116" t="str">
        <f t="shared" si="2"/>
        <v>C</v>
      </c>
      <c r="M126" s="104">
        <f t="shared" si="3"/>
        <v>30</v>
      </c>
    </row>
    <row r="127" spans="1:13">
      <c r="A127">
        <v>11</v>
      </c>
      <c r="B127" s="110">
        <v>41553</v>
      </c>
      <c r="C127" s="111">
        <v>41553</v>
      </c>
      <c r="D127" t="s">
        <v>568</v>
      </c>
      <c r="E127" t="s">
        <v>569</v>
      </c>
      <c r="F127" t="s">
        <v>560</v>
      </c>
      <c r="G127" t="s">
        <v>561</v>
      </c>
      <c r="H127" t="s">
        <v>551</v>
      </c>
      <c r="I127" s="104">
        <v>10</v>
      </c>
      <c r="J127">
        <v>20</v>
      </c>
      <c r="K127" s="104">
        <v>200</v>
      </c>
      <c r="L127" s="116" t="str">
        <f t="shared" si="2"/>
        <v>C</v>
      </c>
      <c r="M127" s="104">
        <f t="shared" si="3"/>
        <v>8</v>
      </c>
    </row>
    <row r="128" spans="1:13">
      <c r="A128">
        <v>12</v>
      </c>
      <c r="B128" s="110">
        <v>41563</v>
      </c>
      <c r="C128" s="111">
        <v>41563</v>
      </c>
      <c r="D128" t="s">
        <v>568</v>
      </c>
      <c r="E128" t="s">
        <v>570</v>
      </c>
      <c r="F128" t="s">
        <v>549</v>
      </c>
      <c r="G128" t="s">
        <v>550</v>
      </c>
      <c r="H128" t="s">
        <v>551</v>
      </c>
      <c r="I128" s="104">
        <v>15</v>
      </c>
      <c r="J128">
        <v>60</v>
      </c>
      <c r="K128" s="104">
        <v>900</v>
      </c>
      <c r="L128" s="116" t="str">
        <f t="shared" si="2"/>
        <v>C</v>
      </c>
      <c r="M128" s="104">
        <f t="shared" si="3"/>
        <v>36</v>
      </c>
    </row>
    <row r="129" spans="1:13">
      <c r="A129">
        <v>12</v>
      </c>
      <c r="B129" s="110">
        <v>41563</v>
      </c>
      <c r="C129" s="111">
        <v>41563</v>
      </c>
      <c r="D129" t="s">
        <v>568</v>
      </c>
      <c r="E129" t="s">
        <v>570</v>
      </c>
      <c r="F129" t="s">
        <v>552</v>
      </c>
      <c r="G129" t="s">
        <v>553</v>
      </c>
      <c r="H129" t="s">
        <v>551</v>
      </c>
      <c r="I129" s="104">
        <v>12</v>
      </c>
      <c r="J129">
        <v>50</v>
      </c>
      <c r="K129" s="104">
        <v>600</v>
      </c>
      <c r="L129" s="116" t="str">
        <f t="shared" si="2"/>
        <v>C</v>
      </c>
      <c r="M129" s="104">
        <f t="shared" si="3"/>
        <v>24</v>
      </c>
    </row>
    <row r="130" spans="1:13">
      <c r="A130">
        <v>12</v>
      </c>
      <c r="B130" s="110">
        <v>41563</v>
      </c>
      <c r="C130" s="111">
        <v>41563</v>
      </c>
      <c r="D130" t="s">
        <v>568</v>
      </c>
      <c r="E130" t="s">
        <v>570</v>
      </c>
      <c r="F130" t="s">
        <v>562</v>
      </c>
      <c r="G130" t="s">
        <v>563</v>
      </c>
      <c r="H130" t="s">
        <v>564</v>
      </c>
      <c r="I130" s="104">
        <v>25</v>
      </c>
      <c r="J130">
        <v>40</v>
      </c>
      <c r="K130" s="104">
        <v>1000</v>
      </c>
      <c r="L130" s="116" t="str">
        <f t="shared" si="2"/>
        <v>C</v>
      </c>
      <c r="M130" s="104">
        <f t="shared" si="3"/>
        <v>40</v>
      </c>
    </row>
    <row r="131" spans="1:13">
      <c r="A131">
        <v>12</v>
      </c>
      <c r="B131" s="110">
        <v>41563</v>
      </c>
      <c r="C131" s="111">
        <v>41563</v>
      </c>
      <c r="D131" t="s">
        <v>568</v>
      </c>
      <c r="E131" t="s">
        <v>570</v>
      </c>
      <c r="F131" t="s">
        <v>557</v>
      </c>
      <c r="G131" t="s">
        <v>558</v>
      </c>
      <c r="H131" t="s">
        <v>559</v>
      </c>
      <c r="I131" s="104">
        <v>3</v>
      </c>
      <c r="J131">
        <v>30</v>
      </c>
      <c r="K131" s="104">
        <v>90</v>
      </c>
      <c r="L131" s="116" t="str">
        <f t="shared" ref="L131:L177" si="4">IF(AND(OR(E131="Piero",E131="Fabián"),J131&gt;=30),"A",IF(AND(D131="Lima",K131&gt;=300),"B","C"))</f>
        <v>C</v>
      </c>
      <c r="M131" s="104">
        <f t="shared" ref="M131:M177" si="5">IF(AND(OR(C131="Enero",C131="Febrero",C131="Marzo"),D131="surco"),5%,4%)*K131</f>
        <v>3.6</v>
      </c>
    </row>
    <row r="132" spans="1:13">
      <c r="A132">
        <v>12</v>
      </c>
      <c r="B132" s="110">
        <v>41563</v>
      </c>
      <c r="C132" s="111">
        <v>41563</v>
      </c>
      <c r="D132" t="s">
        <v>568</v>
      </c>
      <c r="E132" t="s">
        <v>570</v>
      </c>
      <c r="F132" t="s">
        <v>554</v>
      </c>
      <c r="G132" t="s">
        <v>555</v>
      </c>
      <c r="H132" t="s">
        <v>556</v>
      </c>
      <c r="I132" s="104">
        <v>2.5</v>
      </c>
      <c r="J132">
        <v>20</v>
      </c>
      <c r="K132" s="104">
        <v>50</v>
      </c>
      <c r="L132" s="116" t="str">
        <f t="shared" si="4"/>
        <v>C</v>
      </c>
      <c r="M132" s="104">
        <f t="shared" si="5"/>
        <v>2</v>
      </c>
    </row>
    <row r="133" spans="1:13">
      <c r="A133">
        <v>13</v>
      </c>
      <c r="B133" s="110">
        <v>41573</v>
      </c>
      <c r="C133" s="111">
        <v>41573</v>
      </c>
      <c r="D133" t="s">
        <v>568</v>
      </c>
      <c r="E133" t="s">
        <v>569</v>
      </c>
      <c r="F133" t="s">
        <v>560</v>
      </c>
      <c r="G133" t="s">
        <v>561</v>
      </c>
      <c r="H133" t="s">
        <v>551</v>
      </c>
      <c r="I133" s="104">
        <v>10</v>
      </c>
      <c r="J133">
        <v>30</v>
      </c>
      <c r="K133" s="104">
        <v>300</v>
      </c>
      <c r="L133" s="116" t="str">
        <f t="shared" si="4"/>
        <v>C</v>
      </c>
      <c r="M133" s="104">
        <f t="shared" si="5"/>
        <v>12</v>
      </c>
    </row>
    <row r="134" spans="1:13">
      <c r="A134">
        <v>13</v>
      </c>
      <c r="B134" s="110">
        <v>41573</v>
      </c>
      <c r="C134" s="111">
        <v>41573</v>
      </c>
      <c r="D134" t="s">
        <v>568</v>
      </c>
      <c r="E134" t="s">
        <v>569</v>
      </c>
      <c r="F134" t="s">
        <v>557</v>
      </c>
      <c r="G134" t="s">
        <v>558</v>
      </c>
      <c r="H134" t="s">
        <v>559</v>
      </c>
      <c r="I134" s="104">
        <v>3</v>
      </c>
      <c r="J134">
        <v>20</v>
      </c>
      <c r="K134" s="104">
        <v>60</v>
      </c>
      <c r="L134" s="116" t="str">
        <f t="shared" si="4"/>
        <v>C</v>
      </c>
      <c r="M134" s="104">
        <f t="shared" si="5"/>
        <v>2.4</v>
      </c>
    </row>
    <row r="135" spans="1:13">
      <c r="A135">
        <v>13</v>
      </c>
      <c r="B135" s="110">
        <v>41573</v>
      </c>
      <c r="C135" s="111">
        <v>41573</v>
      </c>
      <c r="D135" t="s">
        <v>568</v>
      </c>
      <c r="E135" t="s">
        <v>569</v>
      </c>
      <c r="F135" t="s">
        <v>549</v>
      </c>
      <c r="G135" t="s">
        <v>550</v>
      </c>
      <c r="H135" t="s">
        <v>551</v>
      </c>
      <c r="I135" s="104">
        <v>15</v>
      </c>
      <c r="J135">
        <v>20</v>
      </c>
      <c r="K135" s="104">
        <v>300</v>
      </c>
      <c r="L135" s="116" t="str">
        <f t="shared" si="4"/>
        <v>C</v>
      </c>
      <c r="M135" s="104">
        <f t="shared" si="5"/>
        <v>12</v>
      </c>
    </row>
    <row r="136" spans="1:13">
      <c r="A136">
        <v>13</v>
      </c>
      <c r="B136" s="110">
        <v>41573</v>
      </c>
      <c r="C136" s="111">
        <v>41573</v>
      </c>
      <c r="D136" t="s">
        <v>568</v>
      </c>
      <c r="E136" t="s">
        <v>569</v>
      </c>
      <c r="F136" t="s">
        <v>554</v>
      </c>
      <c r="G136" t="s">
        <v>555</v>
      </c>
      <c r="H136" t="s">
        <v>556</v>
      </c>
      <c r="I136" s="104">
        <v>2.5</v>
      </c>
      <c r="J136">
        <v>10</v>
      </c>
      <c r="K136" s="104">
        <v>25</v>
      </c>
      <c r="L136" s="116" t="str">
        <f t="shared" si="4"/>
        <v>C</v>
      </c>
      <c r="M136" s="104">
        <f t="shared" si="5"/>
        <v>1</v>
      </c>
    </row>
    <row r="137" spans="1:13">
      <c r="A137">
        <v>13</v>
      </c>
      <c r="B137" s="110">
        <v>41573</v>
      </c>
      <c r="C137" s="111">
        <v>41573</v>
      </c>
      <c r="D137" t="s">
        <v>568</v>
      </c>
      <c r="E137" t="s">
        <v>569</v>
      </c>
      <c r="F137" t="s">
        <v>552</v>
      </c>
      <c r="G137" t="s">
        <v>553</v>
      </c>
      <c r="H137" t="s">
        <v>551</v>
      </c>
      <c r="I137" s="104">
        <v>12</v>
      </c>
      <c r="J137">
        <v>10</v>
      </c>
      <c r="K137" s="104">
        <v>120</v>
      </c>
      <c r="L137" s="116" t="str">
        <f t="shared" si="4"/>
        <v>C</v>
      </c>
      <c r="M137" s="104">
        <f t="shared" si="5"/>
        <v>4.8</v>
      </c>
    </row>
    <row r="138" spans="1:13">
      <c r="A138">
        <v>13</v>
      </c>
      <c r="B138" s="110">
        <v>41573</v>
      </c>
      <c r="C138" s="111">
        <v>41573</v>
      </c>
      <c r="D138" t="s">
        <v>568</v>
      </c>
      <c r="E138" t="s">
        <v>569</v>
      </c>
      <c r="F138" t="s">
        <v>562</v>
      </c>
      <c r="G138" t="s">
        <v>563</v>
      </c>
      <c r="H138" t="s">
        <v>564</v>
      </c>
      <c r="I138" s="104">
        <v>25</v>
      </c>
      <c r="J138">
        <v>10</v>
      </c>
      <c r="K138" s="104">
        <v>250</v>
      </c>
      <c r="L138" s="116" t="str">
        <f t="shared" si="4"/>
        <v>C</v>
      </c>
      <c r="M138" s="104">
        <f t="shared" si="5"/>
        <v>10</v>
      </c>
    </row>
    <row r="139" spans="1:13">
      <c r="A139">
        <v>14</v>
      </c>
      <c r="B139" s="110">
        <v>41583</v>
      </c>
      <c r="C139" s="111">
        <v>41583</v>
      </c>
      <c r="D139" t="s">
        <v>568</v>
      </c>
      <c r="E139" t="s">
        <v>570</v>
      </c>
      <c r="F139" t="s">
        <v>552</v>
      </c>
      <c r="G139" t="s">
        <v>553</v>
      </c>
      <c r="H139" t="s">
        <v>551</v>
      </c>
      <c r="I139" s="104">
        <v>12</v>
      </c>
      <c r="J139">
        <v>40</v>
      </c>
      <c r="K139" s="104">
        <v>480</v>
      </c>
      <c r="L139" s="116" t="str">
        <f t="shared" si="4"/>
        <v>C</v>
      </c>
      <c r="M139" s="104">
        <f t="shared" si="5"/>
        <v>19.2</v>
      </c>
    </row>
    <row r="140" spans="1:13">
      <c r="A140">
        <v>14</v>
      </c>
      <c r="B140" s="110">
        <v>41583</v>
      </c>
      <c r="C140" s="111">
        <v>41583</v>
      </c>
      <c r="D140" t="s">
        <v>568</v>
      </c>
      <c r="E140" t="s">
        <v>570</v>
      </c>
      <c r="F140" t="s">
        <v>557</v>
      </c>
      <c r="G140" t="s">
        <v>558</v>
      </c>
      <c r="H140" t="s">
        <v>559</v>
      </c>
      <c r="I140" s="104">
        <v>3</v>
      </c>
      <c r="J140">
        <v>30</v>
      </c>
      <c r="K140" s="104">
        <v>90</v>
      </c>
      <c r="L140" s="116" t="str">
        <f t="shared" si="4"/>
        <v>C</v>
      </c>
      <c r="M140" s="104">
        <f t="shared" si="5"/>
        <v>3.6</v>
      </c>
    </row>
    <row r="141" spans="1:13">
      <c r="A141">
        <v>14</v>
      </c>
      <c r="B141" s="110">
        <v>41583</v>
      </c>
      <c r="C141" s="111">
        <v>41583</v>
      </c>
      <c r="D141" t="s">
        <v>568</v>
      </c>
      <c r="E141" t="s">
        <v>570</v>
      </c>
      <c r="F141" t="s">
        <v>554</v>
      </c>
      <c r="G141" t="s">
        <v>555</v>
      </c>
      <c r="H141" t="s">
        <v>556</v>
      </c>
      <c r="I141" s="104">
        <v>2.5</v>
      </c>
      <c r="J141">
        <v>20</v>
      </c>
      <c r="K141" s="104">
        <v>50</v>
      </c>
      <c r="L141" s="116" t="str">
        <f t="shared" si="4"/>
        <v>C</v>
      </c>
      <c r="M141" s="104">
        <f t="shared" si="5"/>
        <v>2</v>
      </c>
    </row>
    <row r="142" spans="1:13">
      <c r="A142">
        <v>14</v>
      </c>
      <c r="B142" s="110">
        <v>41583</v>
      </c>
      <c r="C142" s="111">
        <v>41583</v>
      </c>
      <c r="D142" t="s">
        <v>568</v>
      </c>
      <c r="E142" t="s">
        <v>570</v>
      </c>
      <c r="F142" t="s">
        <v>560</v>
      </c>
      <c r="G142" t="s">
        <v>561</v>
      </c>
      <c r="H142" t="s">
        <v>551</v>
      </c>
      <c r="I142" s="104">
        <v>10</v>
      </c>
      <c r="J142">
        <v>20</v>
      </c>
      <c r="K142" s="104">
        <v>200</v>
      </c>
      <c r="L142" s="116" t="str">
        <f t="shared" si="4"/>
        <v>C</v>
      </c>
      <c r="M142" s="104">
        <f t="shared" si="5"/>
        <v>8</v>
      </c>
    </row>
    <row r="143" spans="1:13">
      <c r="A143">
        <v>14</v>
      </c>
      <c r="B143" s="110">
        <v>41583</v>
      </c>
      <c r="C143" s="111">
        <v>41583</v>
      </c>
      <c r="D143" t="s">
        <v>568</v>
      </c>
      <c r="E143" t="s">
        <v>570</v>
      </c>
      <c r="F143" t="s">
        <v>549</v>
      </c>
      <c r="G143" t="s">
        <v>550</v>
      </c>
      <c r="H143" t="s">
        <v>551</v>
      </c>
      <c r="I143" s="104">
        <v>15</v>
      </c>
      <c r="J143">
        <v>10</v>
      </c>
      <c r="K143" s="104">
        <v>150</v>
      </c>
      <c r="L143" s="116" t="str">
        <f t="shared" si="4"/>
        <v>C</v>
      </c>
      <c r="M143" s="104">
        <f t="shared" si="5"/>
        <v>6</v>
      </c>
    </row>
    <row r="144" spans="1:13">
      <c r="A144">
        <v>15</v>
      </c>
      <c r="B144" s="110">
        <v>41593</v>
      </c>
      <c r="C144" s="111">
        <v>41593</v>
      </c>
      <c r="D144" t="s">
        <v>568</v>
      </c>
      <c r="E144" t="s">
        <v>569</v>
      </c>
      <c r="F144" t="s">
        <v>549</v>
      </c>
      <c r="G144" t="s">
        <v>550</v>
      </c>
      <c r="H144" t="s">
        <v>551</v>
      </c>
      <c r="I144" s="104">
        <v>15</v>
      </c>
      <c r="J144">
        <v>70</v>
      </c>
      <c r="K144" s="104">
        <v>1050</v>
      </c>
      <c r="L144" s="116" t="str">
        <f t="shared" si="4"/>
        <v>C</v>
      </c>
      <c r="M144" s="104">
        <f t="shared" si="5"/>
        <v>42</v>
      </c>
    </row>
    <row r="145" spans="1:13">
      <c r="A145">
        <v>15</v>
      </c>
      <c r="B145" s="110">
        <v>41593</v>
      </c>
      <c r="C145" s="111">
        <v>41593</v>
      </c>
      <c r="D145" t="s">
        <v>568</v>
      </c>
      <c r="E145" t="s">
        <v>569</v>
      </c>
      <c r="F145" t="s">
        <v>552</v>
      </c>
      <c r="G145" t="s">
        <v>553</v>
      </c>
      <c r="H145" t="s">
        <v>551</v>
      </c>
      <c r="I145" s="104">
        <v>12</v>
      </c>
      <c r="J145">
        <v>50</v>
      </c>
      <c r="K145" s="104">
        <v>600</v>
      </c>
      <c r="L145" s="116" t="str">
        <f t="shared" si="4"/>
        <v>C</v>
      </c>
      <c r="M145" s="104">
        <f t="shared" si="5"/>
        <v>24</v>
      </c>
    </row>
    <row r="146" spans="1:13">
      <c r="A146">
        <v>15</v>
      </c>
      <c r="B146" s="110">
        <v>41593</v>
      </c>
      <c r="C146" s="111">
        <v>41593</v>
      </c>
      <c r="D146" t="s">
        <v>568</v>
      </c>
      <c r="E146" t="s">
        <v>569</v>
      </c>
      <c r="F146" t="s">
        <v>557</v>
      </c>
      <c r="G146" t="s">
        <v>558</v>
      </c>
      <c r="H146" t="s">
        <v>559</v>
      </c>
      <c r="I146" s="104">
        <v>3</v>
      </c>
      <c r="J146">
        <v>40</v>
      </c>
      <c r="K146" s="104">
        <v>120</v>
      </c>
      <c r="L146" s="116" t="str">
        <f t="shared" si="4"/>
        <v>C</v>
      </c>
      <c r="M146" s="104">
        <f t="shared" si="5"/>
        <v>4.8</v>
      </c>
    </row>
    <row r="147" spans="1:13">
      <c r="A147">
        <v>15</v>
      </c>
      <c r="B147" s="110">
        <v>41593</v>
      </c>
      <c r="C147" s="111">
        <v>41593</v>
      </c>
      <c r="D147" t="s">
        <v>568</v>
      </c>
      <c r="E147" t="s">
        <v>569</v>
      </c>
      <c r="F147" t="s">
        <v>554</v>
      </c>
      <c r="G147" t="s">
        <v>555</v>
      </c>
      <c r="H147" t="s">
        <v>556</v>
      </c>
      <c r="I147" s="104">
        <v>2.5</v>
      </c>
      <c r="J147">
        <v>30</v>
      </c>
      <c r="K147" s="104">
        <v>75</v>
      </c>
      <c r="L147" s="116" t="str">
        <f t="shared" si="4"/>
        <v>C</v>
      </c>
      <c r="M147" s="104">
        <f t="shared" si="5"/>
        <v>3</v>
      </c>
    </row>
    <row r="148" spans="1:13">
      <c r="A148">
        <v>15</v>
      </c>
      <c r="B148" s="110">
        <v>41593</v>
      </c>
      <c r="C148" s="111">
        <v>41593</v>
      </c>
      <c r="D148" t="s">
        <v>568</v>
      </c>
      <c r="E148" t="s">
        <v>569</v>
      </c>
      <c r="F148" t="s">
        <v>560</v>
      </c>
      <c r="G148" t="s">
        <v>561</v>
      </c>
      <c r="H148" t="s">
        <v>551</v>
      </c>
      <c r="I148" s="104">
        <v>10</v>
      </c>
      <c r="J148">
        <v>20</v>
      </c>
      <c r="K148" s="104">
        <v>200</v>
      </c>
      <c r="L148" s="116" t="str">
        <f t="shared" si="4"/>
        <v>C</v>
      </c>
      <c r="M148" s="104">
        <f t="shared" si="5"/>
        <v>8</v>
      </c>
    </row>
    <row r="149" spans="1:13">
      <c r="A149">
        <v>16</v>
      </c>
      <c r="B149" s="110">
        <v>41603</v>
      </c>
      <c r="C149" s="111">
        <v>41603</v>
      </c>
      <c r="D149" t="s">
        <v>568</v>
      </c>
      <c r="E149" t="s">
        <v>570</v>
      </c>
      <c r="F149" t="s">
        <v>552</v>
      </c>
      <c r="G149" t="s">
        <v>553</v>
      </c>
      <c r="H149" t="s">
        <v>551</v>
      </c>
      <c r="I149" s="104">
        <v>12</v>
      </c>
      <c r="J149">
        <v>50</v>
      </c>
      <c r="K149" s="104">
        <v>600</v>
      </c>
      <c r="L149" s="116" t="str">
        <f t="shared" si="4"/>
        <v>C</v>
      </c>
      <c r="M149" s="104">
        <f t="shared" si="5"/>
        <v>24</v>
      </c>
    </row>
    <row r="150" spans="1:13">
      <c r="A150">
        <v>16</v>
      </c>
      <c r="B150" s="110">
        <v>41603</v>
      </c>
      <c r="C150" s="111">
        <v>41603</v>
      </c>
      <c r="D150" t="s">
        <v>568</v>
      </c>
      <c r="E150" t="s">
        <v>570</v>
      </c>
      <c r="F150" t="s">
        <v>562</v>
      </c>
      <c r="G150" t="s">
        <v>563</v>
      </c>
      <c r="H150" t="s">
        <v>564</v>
      </c>
      <c r="I150" s="104">
        <v>25</v>
      </c>
      <c r="J150">
        <v>50</v>
      </c>
      <c r="K150" s="104">
        <v>1250</v>
      </c>
      <c r="L150" s="116" t="str">
        <f t="shared" si="4"/>
        <v>C</v>
      </c>
      <c r="M150" s="104">
        <f t="shared" si="5"/>
        <v>50</v>
      </c>
    </row>
    <row r="151" spans="1:13">
      <c r="A151">
        <v>16</v>
      </c>
      <c r="B151" s="110">
        <v>41603</v>
      </c>
      <c r="C151" s="111">
        <v>41603</v>
      </c>
      <c r="D151" t="s">
        <v>568</v>
      </c>
      <c r="E151" t="s">
        <v>570</v>
      </c>
      <c r="F151" t="s">
        <v>560</v>
      </c>
      <c r="G151" t="s">
        <v>561</v>
      </c>
      <c r="H151" t="s">
        <v>551</v>
      </c>
      <c r="I151" s="104">
        <v>10</v>
      </c>
      <c r="J151">
        <v>40</v>
      </c>
      <c r="K151" s="104">
        <v>400</v>
      </c>
      <c r="L151" s="116" t="str">
        <f t="shared" si="4"/>
        <v>C</v>
      </c>
      <c r="M151" s="104">
        <f t="shared" si="5"/>
        <v>16</v>
      </c>
    </row>
    <row r="152" spans="1:13">
      <c r="A152">
        <v>16</v>
      </c>
      <c r="B152" s="110">
        <v>41603</v>
      </c>
      <c r="C152" s="111">
        <v>41603</v>
      </c>
      <c r="D152" t="s">
        <v>568</v>
      </c>
      <c r="E152" t="s">
        <v>570</v>
      </c>
      <c r="F152" t="s">
        <v>554</v>
      </c>
      <c r="G152" t="s">
        <v>555</v>
      </c>
      <c r="H152" t="s">
        <v>556</v>
      </c>
      <c r="I152" s="104">
        <v>2.5</v>
      </c>
      <c r="J152">
        <v>30</v>
      </c>
      <c r="K152" s="104">
        <v>75</v>
      </c>
      <c r="L152" s="116" t="str">
        <f t="shared" si="4"/>
        <v>C</v>
      </c>
      <c r="M152" s="104">
        <f t="shared" si="5"/>
        <v>3</v>
      </c>
    </row>
    <row r="153" spans="1:13">
      <c r="A153">
        <v>16</v>
      </c>
      <c r="B153" s="110">
        <v>41603</v>
      </c>
      <c r="C153" s="111">
        <v>41603</v>
      </c>
      <c r="D153" t="s">
        <v>568</v>
      </c>
      <c r="E153" t="s">
        <v>570</v>
      </c>
      <c r="F153" t="s">
        <v>557</v>
      </c>
      <c r="G153" t="s">
        <v>558</v>
      </c>
      <c r="H153" t="s">
        <v>559</v>
      </c>
      <c r="I153" s="104">
        <v>3</v>
      </c>
      <c r="J153">
        <v>20</v>
      </c>
      <c r="K153" s="104">
        <v>60</v>
      </c>
      <c r="L153" s="116" t="str">
        <f t="shared" si="4"/>
        <v>C</v>
      </c>
      <c r="M153" s="104">
        <f t="shared" si="5"/>
        <v>2.4</v>
      </c>
    </row>
    <row r="154" spans="1:13">
      <c r="A154">
        <v>16</v>
      </c>
      <c r="B154" s="110">
        <v>41603</v>
      </c>
      <c r="C154" s="111">
        <v>41603</v>
      </c>
      <c r="D154" t="s">
        <v>568</v>
      </c>
      <c r="E154" t="s">
        <v>570</v>
      </c>
      <c r="F154" t="s">
        <v>549</v>
      </c>
      <c r="G154" t="s">
        <v>550</v>
      </c>
      <c r="H154" t="s">
        <v>551</v>
      </c>
      <c r="I154" s="104">
        <v>15</v>
      </c>
      <c r="J154">
        <v>20</v>
      </c>
      <c r="K154" s="104">
        <v>300</v>
      </c>
      <c r="L154" s="116" t="str">
        <f t="shared" si="4"/>
        <v>C</v>
      </c>
      <c r="M154" s="104">
        <f t="shared" si="5"/>
        <v>12</v>
      </c>
    </row>
    <row r="155" spans="1:13">
      <c r="A155">
        <v>17</v>
      </c>
      <c r="B155" s="110">
        <v>41613</v>
      </c>
      <c r="C155" s="111">
        <v>41613</v>
      </c>
      <c r="D155" t="s">
        <v>568</v>
      </c>
      <c r="E155" t="s">
        <v>569</v>
      </c>
      <c r="F155" t="s">
        <v>562</v>
      </c>
      <c r="G155" t="s">
        <v>563</v>
      </c>
      <c r="H155" t="s">
        <v>564</v>
      </c>
      <c r="I155" s="104">
        <v>25</v>
      </c>
      <c r="J155">
        <v>50</v>
      </c>
      <c r="K155" s="104">
        <v>1250</v>
      </c>
      <c r="L155" s="116" t="str">
        <f t="shared" si="4"/>
        <v>C</v>
      </c>
      <c r="M155" s="104">
        <f t="shared" si="5"/>
        <v>50</v>
      </c>
    </row>
    <row r="156" spans="1:13">
      <c r="A156">
        <v>17</v>
      </c>
      <c r="B156" s="110">
        <v>41613</v>
      </c>
      <c r="C156" s="111">
        <v>41613</v>
      </c>
      <c r="D156" t="s">
        <v>568</v>
      </c>
      <c r="E156" t="s">
        <v>569</v>
      </c>
      <c r="F156" t="s">
        <v>560</v>
      </c>
      <c r="G156" t="s">
        <v>561</v>
      </c>
      <c r="H156" t="s">
        <v>551</v>
      </c>
      <c r="I156" s="104">
        <v>10</v>
      </c>
      <c r="J156">
        <v>40</v>
      </c>
      <c r="K156" s="104">
        <v>400</v>
      </c>
      <c r="L156" s="116" t="str">
        <f t="shared" si="4"/>
        <v>C</v>
      </c>
      <c r="M156" s="104">
        <f t="shared" si="5"/>
        <v>16</v>
      </c>
    </row>
    <row r="157" spans="1:13">
      <c r="A157">
        <v>17</v>
      </c>
      <c r="B157" s="110">
        <v>41613</v>
      </c>
      <c r="C157" s="111">
        <v>41613</v>
      </c>
      <c r="D157" t="s">
        <v>568</v>
      </c>
      <c r="E157" t="s">
        <v>569</v>
      </c>
      <c r="F157" t="s">
        <v>557</v>
      </c>
      <c r="G157" t="s">
        <v>558</v>
      </c>
      <c r="H157" t="s">
        <v>559</v>
      </c>
      <c r="I157" s="104">
        <v>3</v>
      </c>
      <c r="J157">
        <v>30</v>
      </c>
      <c r="K157" s="104">
        <v>90</v>
      </c>
      <c r="L157" s="116" t="str">
        <f t="shared" si="4"/>
        <v>C</v>
      </c>
      <c r="M157" s="104">
        <f t="shared" si="5"/>
        <v>3.6</v>
      </c>
    </row>
    <row r="158" spans="1:13">
      <c r="A158">
        <v>17</v>
      </c>
      <c r="B158" s="110">
        <v>41613</v>
      </c>
      <c r="C158" s="111">
        <v>41613</v>
      </c>
      <c r="D158" t="s">
        <v>568</v>
      </c>
      <c r="E158" t="s">
        <v>569</v>
      </c>
      <c r="F158" t="s">
        <v>549</v>
      </c>
      <c r="G158" t="s">
        <v>550</v>
      </c>
      <c r="H158" t="s">
        <v>551</v>
      </c>
      <c r="I158" s="104">
        <v>15</v>
      </c>
      <c r="J158">
        <v>30</v>
      </c>
      <c r="K158" s="104">
        <v>450</v>
      </c>
      <c r="L158" s="116" t="str">
        <f t="shared" si="4"/>
        <v>C</v>
      </c>
      <c r="M158" s="104">
        <f t="shared" si="5"/>
        <v>18</v>
      </c>
    </row>
    <row r="159" spans="1:13">
      <c r="A159">
        <v>17</v>
      </c>
      <c r="B159" s="110">
        <v>41613</v>
      </c>
      <c r="C159" s="111">
        <v>41613</v>
      </c>
      <c r="D159" t="s">
        <v>568</v>
      </c>
      <c r="E159" t="s">
        <v>569</v>
      </c>
      <c r="F159" t="s">
        <v>554</v>
      </c>
      <c r="G159" t="s">
        <v>555</v>
      </c>
      <c r="H159" t="s">
        <v>556</v>
      </c>
      <c r="I159" s="104">
        <v>2.5</v>
      </c>
      <c r="J159">
        <v>20</v>
      </c>
      <c r="K159" s="104">
        <v>50</v>
      </c>
      <c r="L159" s="116" t="str">
        <f t="shared" si="4"/>
        <v>C</v>
      </c>
      <c r="M159" s="104">
        <f t="shared" si="5"/>
        <v>2</v>
      </c>
    </row>
    <row r="160" spans="1:13">
      <c r="A160">
        <v>17</v>
      </c>
      <c r="B160" s="110">
        <v>41613</v>
      </c>
      <c r="C160" s="111">
        <v>41613</v>
      </c>
      <c r="D160" t="s">
        <v>568</v>
      </c>
      <c r="E160" t="s">
        <v>569</v>
      </c>
      <c r="F160" t="s">
        <v>552</v>
      </c>
      <c r="G160" t="s">
        <v>553</v>
      </c>
      <c r="H160" t="s">
        <v>551</v>
      </c>
      <c r="I160" s="104">
        <v>12</v>
      </c>
      <c r="J160">
        <v>20</v>
      </c>
      <c r="K160" s="104">
        <v>240</v>
      </c>
      <c r="L160" s="116" t="str">
        <f t="shared" si="4"/>
        <v>C</v>
      </c>
      <c r="M160" s="104">
        <f t="shared" si="5"/>
        <v>9.6</v>
      </c>
    </row>
    <row r="161" spans="1:13">
      <c r="A161">
        <v>18</v>
      </c>
      <c r="B161" s="110">
        <v>41623</v>
      </c>
      <c r="C161" s="111">
        <v>41623</v>
      </c>
      <c r="D161" t="s">
        <v>568</v>
      </c>
      <c r="E161" t="s">
        <v>570</v>
      </c>
      <c r="F161" t="s">
        <v>549</v>
      </c>
      <c r="G161" t="s">
        <v>550</v>
      </c>
      <c r="H161" t="s">
        <v>551</v>
      </c>
      <c r="I161" s="104">
        <v>15</v>
      </c>
      <c r="J161">
        <v>60</v>
      </c>
      <c r="K161" s="104">
        <v>900</v>
      </c>
      <c r="L161" s="116" t="str">
        <f t="shared" si="4"/>
        <v>C</v>
      </c>
      <c r="M161" s="104">
        <f t="shared" si="5"/>
        <v>36</v>
      </c>
    </row>
    <row r="162" spans="1:13">
      <c r="A162">
        <v>18</v>
      </c>
      <c r="B162" s="110">
        <v>41623</v>
      </c>
      <c r="C162" s="111">
        <v>41623</v>
      </c>
      <c r="D162" t="s">
        <v>568</v>
      </c>
      <c r="E162" t="s">
        <v>570</v>
      </c>
      <c r="F162" t="s">
        <v>552</v>
      </c>
      <c r="G162" t="s">
        <v>553</v>
      </c>
      <c r="H162" t="s">
        <v>551</v>
      </c>
      <c r="I162" s="104">
        <v>12</v>
      </c>
      <c r="J162">
        <v>50</v>
      </c>
      <c r="K162" s="104">
        <v>600</v>
      </c>
      <c r="L162" s="116" t="str">
        <f t="shared" si="4"/>
        <v>C</v>
      </c>
      <c r="M162" s="104">
        <f t="shared" si="5"/>
        <v>24</v>
      </c>
    </row>
    <row r="163" spans="1:13">
      <c r="A163">
        <v>18</v>
      </c>
      <c r="B163" s="110">
        <v>41623</v>
      </c>
      <c r="C163" s="111">
        <v>41623</v>
      </c>
      <c r="D163" t="s">
        <v>568</v>
      </c>
      <c r="E163" t="s">
        <v>570</v>
      </c>
      <c r="F163" t="s">
        <v>557</v>
      </c>
      <c r="G163" t="s">
        <v>558</v>
      </c>
      <c r="H163" t="s">
        <v>559</v>
      </c>
      <c r="I163" s="104">
        <v>3</v>
      </c>
      <c r="J163">
        <v>40</v>
      </c>
      <c r="K163" s="104">
        <v>120</v>
      </c>
      <c r="L163" s="116" t="str">
        <f t="shared" si="4"/>
        <v>C</v>
      </c>
      <c r="M163" s="104">
        <f t="shared" si="5"/>
        <v>4.8</v>
      </c>
    </row>
    <row r="164" spans="1:13">
      <c r="A164">
        <v>18</v>
      </c>
      <c r="B164" s="110">
        <v>41623</v>
      </c>
      <c r="C164" s="111">
        <v>41623</v>
      </c>
      <c r="D164" t="s">
        <v>568</v>
      </c>
      <c r="E164" t="s">
        <v>570</v>
      </c>
      <c r="F164" t="s">
        <v>562</v>
      </c>
      <c r="G164" t="s">
        <v>563</v>
      </c>
      <c r="H164" t="s">
        <v>564</v>
      </c>
      <c r="I164" s="104">
        <v>25</v>
      </c>
      <c r="J164">
        <v>40</v>
      </c>
      <c r="K164" s="104">
        <v>1000</v>
      </c>
      <c r="L164" s="116" t="str">
        <f t="shared" si="4"/>
        <v>C</v>
      </c>
      <c r="M164" s="104">
        <f t="shared" si="5"/>
        <v>40</v>
      </c>
    </row>
    <row r="165" spans="1:13">
      <c r="A165">
        <v>18</v>
      </c>
      <c r="B165" s="110">
        <v>41623</v>
      </c>
      <c r="C165" s="111">
        <v>41623</v>
      </c>
      <c r="D165" t="s">
        <v>568</v>
      </c>
      <c r="E165" t="s">
        <v>570</v>
      </c>
      <c r="F165" t="s">
        <v>560</v>
      </c>
      <c r="G165" t="s">
        <v>561</v>
      </c>
      <c r="H165" t="s">
        <v>551</v>
      </c>
      <c r="I165" s="104">
        <v>10</v>
      </c>
      <c r="J165">
        <v>30</v>
      </c>
      <c r="K165" s="104">
        <v>300</v>
      </c>
      <c r="L165" s="116" t="str">
        <f t="shared" si="4"/>
        <v>C</v>
      </c>
      <c r="M165" s="104">
        <f t="shared" si="5"/>
        <v>12</v>
      </c>
    </row>
    <row r="166" spans="1:13">
      <c r="A166">
        <v>18</v>
      </c>
      <c r="B166" s="110">
        <v>41623</v>
      </c>
      <c r="C166" s="111">
        <v>41623</v>
      </c>
      <c r="D166" t="s">
        <v>568</v>
      </c>
      <c r="E166" t="s">
        <v>570</v>
      </c>
      <c r="F166" t="s">
        <v>554</v>
      </c>
      <c r="G166" t="s">
        <v>555</v>
      </c>
      <c r="H166" t="s">
        <v>556</v>
      </c>
      <c r="I166" s="104">
        <v>2.5</v>
      </c>
      <c r="J166">
        <v>20</v>
      </c>
      <c r="K166" s="104">
        <v>50</v>
      </c>
      <c r="L166" s="116" t="str">
        <f t="shared" si="4"/>
        <v>C</v>
      </c>
      <c r="M166" s="104">
        <f t="shared" si="5"/>
        <v>2</v>
      </c>
    </row>
    <row r="167" spans="1:13">
      <c r="A167">
        <v>19</v>
      </c>
      <c r="B167" s="110">
        <v>41633</v>
      </c>
      <c r="C167" s="111">
        <v>41633</v>
      </c>
      <c r="D167" t="s">
        <v>371</v>
      </c>
      <c r="E167" t="s">
        <v>548</v>
      </c>
      <c r="F167" t="s">
        <v>549</v>
      </c>
      <c r="G167" t="s">
        <v>550</v>
      </c>
      <c r="H167" t="s">
        <v>551</v>
      </c>
      <c r="I167" s="104">
        <v>15</v>
      </c>
      <c r="J167">
        <v>20</v>
      </c>
      <c r="K167" s="104">
        <v>300</v>
      </c>
      <c r="L167" s="116" t="str">
        <f t="shared" si="4"/>
        <v>C</v>
      </c>
      <c r="M167" s="104">
        <f t="shared" si="5"/>
        <v>12</v>
      </c>
    </row>
    <row r="168" spans="1:13">
      <c r="A168">
        <v>19</v>
      </c>
      <c r="B168" s="110">
        <v>41633</v>
      </c>
      <c r="C168" s="111">
        <v>41633</v>
      </c>
      <c r="D168" t="s">
        <v>371</v>
      </c>
      <c r="E168" t="s">
        <v>548</v>
      </c>
      <c r="F168" t="s">
        <v>562</v>
      </c>
      <c r="G168" t="s">
        <v>563</v>
      </c>
      <c r="H168" t="s">
        <v>564</v>
      </c>
      <c r="I168" s="104">
        <v>25</v>
      </c>
      <c r="J168">
        <v>20</v>
      </c>
      <c r="K168" s="104">
        <v>500</v>
      </c>
      <c r="L168" s="116" t="str">
        <f t="shared" si="4"/>
        <v>C</v>
      </c>
      <c r="M168" s="104">
        <f t="shared" si="5"/>
        <v>20</v>
      </c>
    </row>
    <row r="169" spans="1:13">
      <c r="A169">
        <v>19</v>
      </c>
      <c r="B169" s="110">
        <v>41633</v>
      </c>
      <c r="C169" s="111">
        <v>41633</v>
      </c>
      <c r="D169" t="s">
        <v>371</v>
      </c>
      <c r="E169" t="s">
        <v>548</v>
      </c>
      <c r="F169" t="s">
        <v>554</v>
      </c>
      <c r="G169" t="s">
        <v>555</v>
      </c>
      <c r="H169" t="s">
        <v>556</v>
      </c>
      <c r="I169" s="104">
        <v>2.5</v>
      </c>
      <c r="J169">
        <v>10</v>
      </c>
      <c r="K169" s="104">
        <v>25</v>
      </c>
      <c r="L169" s="116" t="str">
        <f t="shared" si="4"/>
        <v>C</v>
      </c>
      <c r="M169" s="104">
        <f t="shared" si="5"/>
        <v>1</v>
      </c>
    </row>
    <row r="170" spans="1:13">
      <c r="A170">
        <v>19</v>
      </c>
      <c r="B170" s="110">
        <v>41633</v>
      </c>
      <c r="C170" s="111">
        <v>41633</v>
      </c>
      <c r="D170" t="s">
        <v>371</v>
      </c>
      <c r="E170" t="s">
        <v>548</v>
      </c>
      <c r="F170" t="s">
        <v>557</v>
      </c>
      <c r="G170" t="s">
        <v>558</v>
      </c>
      <c r="H170" t="s">
        <v>559</v>
      </c>
      <c r="I170" s="104">
        <v>3</v>
      </c>
      <c r="J170">
        <v>10</v>
      </c>
      <c r="K170" s="104">
        <v>30</v>
      </c>
      <c r="L170" s="116" t="str">
        <f t="shared" si="4"/>
        <v>C</v>
      </c>
      <c r="M170" s="104">
        <f t="shared" si="5"/>
        <v>1.2</v>
      </c>
    </row>
    <row r="171" spans="1:13">
      <c r="A171">
        <v>19</v>
      </c>
      <c r="B171" s="110">
        <v>41633</v>
      </c>
      <c r="C171" s="111">
        <v>41633</v>
      </c>
      <c r="D171" t="s">
        <v>371</v>
      </c>
      <c r="E171" t="s">
        <v>548</v>
      </c>
      <c r="F171" t="s">
        <v>560</v>
      </c>
      <c r="G171" t="s">
        <v>561</v>
      </c>
      <c r="H171" t="s">
        <v>551</v>
      </c>
      <c r="I171" s="104">
        <v>10</v>
      </c>
      <c r="J171">
        <v>10</v>
      </c>
      <c r="K171" s="104">
        <v>100</v>
      </c>
      <c r="L171" s="116" t="str">
        <f t="shared" si="4"/>
        <v>C</v>
      </c>
      <c r="M171" s="104">
        <f t="shared" si="5"/>
        <v>4</v>
      </c>
    </row>
    <row r="172" spans="1:13">
      <c r="A172">
        <v>19</v>
      </c>
      <c r="B172" s="110">
        <v>41633</v>
      </c>
      <c r="C172" s="111">
        <v>41633</v>
      </c>
      <c r="D172" t="s">
        <v>371</v>
      </c>
      <c r="E172" t="s">
        <v>548</v>
      </c>
      <c r="F172" t="s">
        <v>552</v>
      </c>
      <c r="G172" t="s">
        <v>553</v>
      </c>
      <c r="H172" t="s">
        <v>551</v>
      </c>
      <c r="I172" s="104">
        <v>12</v>
      </c>
      <c r="J172">
        <v>10</v>
      </c>
      <c r="K172" s="104">
        <v>120</v>
      </c>
      <c r="L172" s="116" t="str">
        <f t="shared" si="4"/>
        <v>C</v>
      </c>
      <c r="M172" s="104">
        <f t="shared" si="5"/>
        <v>4.8</v>
      </c>
    </row>
    <row r="173" spans="1:13">
      <c r="A173">
        <v>20</v>
      </c>
      <c r="B173" s="110">
        <v>41643</v>
      </c>
      <c r="C173" s="111">
        <v>41643</v>
      </c>
      <c r="D173" t="s">
        <v>371</v>
      </c>
      <c r="E173" t="s">
        <v>565</v>
      </c>
      <c r="F173" t="s">
        <v>554</v>
      </c>
      <c r="G173" t="s">
        <v>555</v>
      </c>
      <c r="H173" t="s">
        <v>556</v>
      </c>
      <c r="I173" s="104">
        <v>2.5</v>
      </c>
      <c r="J173">
        <v>10</v>
      </c>
      <c r="K173" s="104">
        <v>25</v>
      </c>
      <c r="L173" s="116" t="str">
        <f t="shared" si="4"/>
        <v>C</v>
      </c>
      <c r="M173" s="104">
        <f t="shared" si="5"/>
        <v>1</v>
      </c>
    </row>
    <row r="174" spans="1:13">
      <c r="A174">
        <v>20</v>
      </c>
      <c r="B174" s="110">
        <v>41643</v>
      </c>
      <c r="C174" s="111">
        <v>41643</v>
      </c>
      <c r="D174" t="s">
        <v>371</v>
      </c>
      <c r="E174" t="s">
        <v>565</v>
      </c>
      <c r="F174" t="s">
        <v>557</v>
      </c>
      <c r="G174" t="s">
        <v>558</v>
      </c>
      <c r="H174" t="s">
        <v>559</v>
      </c>
      <c r="I174" s="104">
        <v>3</v>
      </c>
      <c r="J174">
        <v>10</v>
      </c>
      <c r="K174" s="104">
        <v>30</v>
      </c>
      <c r="L174" s="116" t="str">
        <f t="shared" si="4"/>
        <v>C</v>
      </c>
      <c r="M174" s="104">
        <f t="shared" si="5"/>
        <v>1.2</v>
      </c>
    </row>
    <row r="175" spans="1:13">
      <c r="A175">
        <v>20</v>
      </c>
      <c r="B175" s="110">
        <v>41643</v>
      </c>
      <c r="C175" s="111">
        <v>41643</v>
      </c>
      <c r="D175" t="s">
        <v>371</v>
      </c>
      <c r="E175" t="s">
        <v>565</v>
      </c>
      <c r="F175" t="s">
        <v>560</v>
      </c>
      <c r="G175" t="s">
        <v>561</v>
      </c>
      <c r="H175" t="s">
        <v>551</v>
      </c>
      <c r="I175" s="104">
        <v>10</v>
      </c>
      <c r="J175">
        <v>10</v>
      </c>
      <c r="K175" s="104">
        <v>100</v>
      </c>
      <c r="L175" s="116" t="str">
        <f t="shared" si="4"/>
        <v>C</v>
      </c>
      <c r="M175" s="104">
        <f t="shared" si="5"/>
        <v>4</v>
      </c>
    </row>
    <row r="176" spans="1:13">
      <c r="A176">
        <v>20</v>
      </c>
      <c r="B176" s="110">
        <v>41643</v>
      </c>
      <c r="C176" s="111">
        <v>41643</v>
      </c>
      <c r="D176" t="s">
        <v>371</v>
      </c>
      <c r="E176" t="s">
        <v>565</v>
      </c>
      <c r="F176" t="s">
        <v>552</v>
      </c>
      <c r="G176" t="s">
        <v>553</v>
      </c>
      <c r="H176" t="s">
        <v>551</v>
      </c>
      <c r="I176" s="104">
        <v>12</v>
      </c>
      <c r="J176">
        <v>10</v>
      </c>
      <c r="K176" s="104">
        <v>120</v>
      </c>
      <c r="L176" s="116" t="str">
        <f t="shared" si="4"/>
        <v>C</v>
      </c>
      <c r="M176" s="104">
        <f t="shared" si="5"/>
        <v>4.8</v>
      </c>
    </row>
    <row r="177" spans="1:13">
      <c r="A177">
        <v>20</v>
      </c>
      <c r="B177" s="110">
        <v>41643</v>
      </c>
      <c r="C177" s="111">
        <v>41643</v>
      </c>
      <c r="D177" t="s">
        <v>371</v>
      </c>
      <c r="E177" t="s">
        <v>565</v>
      </c>
      <c r="F177" t="s">
        <v>549</v>
      </c>
      <c r="G177" t="s">
        <v>550</v>
      </c>
      <c r="H177" t="s">
        <v>551</v>
      </c>
      <c r="I177" s="104">
        <v>15</v>
      </c>
      <c r="J177">
        <v>10</v>
      </c>
      <c r="K177" s="104">
        <v>150</v>
      </c>
      <c r="L177" s="116" t="str">
        <f t="shared" si="4"/>
        <v>C</v>
      </c>
      <c r="M177" s="104">
        <f t="shared" si="5"/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Función SI simple 1</vt:lpstr>
      <vt:lpstr>Función SI simple 2</vt:lpstr>
      <vt:lpstr>Función SI anidada</vt:lpstr>
      <vt:lpstr>Funciones Y O</vt:lpstr>
      <vt:lpstr>Funciones anidadas</vt:lpstr>
    </vt:vector>
  </TitlesOfParts>
  <Manager>Cuadrovas@senati.edu.pe</Manager>
  <Company>senati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FUNCION  SI</dc:title>
  <dc:subject>SI(EXPRESION,VALOR_VERDAD,VALOR_FALSO)</dc:subject>
  <dc:creator>Jorge Cuadros</dc:creator>
  <cp:keywords>si</cp:keywords>
  <dc:description>Para uso exclusivo de los alumnos de senati y mug senati...http://groups.msn.com/MUGSenati</dc:description>
  <cp:lastModifiedBy>Sergio Bazo</cp:lastModifiedBy>
  <dcterms:created xsi:type="dcterms:W3CDTF">2005-07-05T01:50:22Z</dcterms:created>
  <dcterms:modified xsi:type="dcterms:W3CDTF">2017-10-12T19:29:06Z</dcterms:modified>
  <cp:category>practica excel cap8</cp:category>
</cp:coreProperties>
</file>