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Intermedio\Módulo 4\"/>
    </mc:Choice>
  </mc:AlternateContent>
  <bookViews>
    <workbookView xWindow="0" yWindow="0" windowWidth="20730" windowHeight="9735" firstSheet="2" activeTab="6"/>
  </bookViews>
  <sheets>
    <sheet name="BUSCARV" sheetId="1" r:id="rId1"/>
    <sheet name="BUSCARH 01" sheetId="4" r:id="rId2"/>
    <sheet name="BUSCARH 02" sheetId="5" r:id="rId3"/>
    <sheet name="Remuneraciones" sheetId="9" r:id="rId4"/>
    <sheet name="Combinado" sheetId="3" r:id="rId5"/>
    <sheet name="Empresas" sheetId="6" r:id="rId6"/>
    <sheet name="Cotización" sheetId="7" r:id="rId7"/>
    <sheet name="Datos" sheetId="8" r:id="rId8"/>
  </sheets>
  <definedNames>
    <definedName name="AFP">Combinado!$D$14:$E$18</definedName>
    <definedName name="BONIFICACIONES">Remuneraciones!$D$21:$H$22</definedName>
    <definedName name="CALIFICACIÓN">'BUSCARH 02'!$F$7:$K$8</definedName>
    <definedName name="CLIENTES">Empresas!$B$3:$G$19</definedName>
    <definedName name="CÓDIGO">'BUSCARH 01'!$F$7:$K$8</definedName>
    <definedName name="COMISIONES">Remuneraciones!$A$21:$B$26</definedName>
    <definedName name="DESCUENTOS">Datos!$H$4:$L$5</definedName>
    <definedName name="HORAS_EXTRAS">Combinado!$A$14:$B$22</definedName>
    <definedName name="PRODUCTOS">BUSCARV!$H$4:$L$253</definedName>
    <definedName name="PRODUCTOS2">Datos!$B$4:$F$30</definedName>
    <definedName name="SALUD">Combinado!$D$20:$E$23</definedName>
    <definedName name="TRABAJADOR">Combinado!$G$14:$R$16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7" l="1"/>
  <c r="I12" i="7"/>
  <c r="I14" i="7"/>
  <c r="I15" i="7"/>
  <c r="I16" i="7"/>
  <c r="I10" i="7"/>
  <c r="G11" i="7"/>
  <c r="G12" i="7"/>
  <c r="G14" i="7"/>
  <c r="G15" i="7"/>
  <c r="G16" i="7"/>
  <c r="G10" i="7"/>
  <c r="C11" i="7"/>
  <c r="D11" i="7"/>
  <c r="E11" i="7"/>
  <c r="F11" i="7"/>
  <c r="C12" i="7"/>
  <c r="D12" i="7"/>
  <c r="E12" i="7"/>
  <c r="F12" i="7"/>
  <c r="C13" i="7"/>
  <c r="D13" i="7"/>
  <c r="G13" i="7" s="1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F10" i="7"/>
  <c r="E10" i="7"/>
  <c r="D10" i="7"/>
  <c r="C10" i="7"/>
  <c r="C7" i="7"/>
  <c r="C6" i="7"/>
  <c r="J4" i="3"/>
  <c r="J5" i="3"/>
  <c r="J6" i="3"/>
  <c r="J7" i="3"/>
  <c r="J8" i="3"/>
  <c r="J9" i="3"/>
  <c r="J10" i="3"/>
  <c r="J3" i="3"/>
  <c r="I4" i="3"/>
  <c r="I5" i="3"/>
  <c r="I6" i="3"/>
  <c r="I7" i="3"/>
  <c r="I8" i="3"/>
  <c r="I9" i="3"/>
  <c r="I10" i="3"/>
  <c r="I3" i="3"/>
  <c r="G4" i="3"/>
  <c r="G5" i="3"/>
  <c r="G6" i="3"/>
  <c r="G7" i="3"/>
  <c r="G8" i="3"/>
  <c r="G9" i="3"/>
  <c r="G10" i="3"/>
  <c r="G3" i="3"/>
  <c r="E4" i="3"/>
  <c r="E5" i="3"/>
  <c r="E6" i="3"/>
  <c r="E7" i="3"/>
  <c r="E8" i="3"/>
  <c r="E9" i="3"/>
  <c r="E10" i="3"/>
  <c r="E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C3" i="3"/>
  <c r="B3" i="3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4" i="9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8" i="5"/>
  <c r="D139" i="5"/>
  <c r="D140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2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4" i="5"/>
  <c r="D235" i="5"/>
  <c r="D236" i="5"/>
  <c r="D237" i="5"/>
  <c r="D238" i="5"/>
  <c r="D239" i="5"/>
  <c r="D240" i="5"/>
  <c r="D241" i="5"/>
  <c r="D242" i="5"/>
  <c r="D243" i="5"/>
  <c r="D244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4" i="5"/>
  <c r="D265" i="5"/>
  <c r="D266" i="5"/>
  <c r="D267" i="5"/>
  <c r="D268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1" i="5"/>
  <c r="D312" i="5"/>
  <c r="D313" i="5"/>
  <c r="D314" i="5"/>
  <c r="D316" i="5"/>
  <c r="D318" i="5"/>
  <c r="D319" i="5"/>
  <c r="D320" i="5"/>
  <c r="D327" i="5"/>
  <c r="D328" i="5"/>
  <c r="D329" i="5"/>
  <c r="D330" i="5"/>
  <c r="D332" i="5"/>
  <c r="D333" i="5"/>
  <c r="D334" i="5"/>
  <c r="D335" i="5"/>
  <c r="D336" i="5"/>
  <c r="D350" i="5"/>
  <c r="D351" i="5"/>
  <c r="D353" i="5"/>
  <c r="D356" i="5"/>
  <c r="D358" i="5"/>
  <c r="D359" i="5"/>
  <c r="D364" i="5"/>
  <c r="D365" i="5"/>
  <c r="D366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420" i="5"/>
  <c r="D421" i="5"/>
  <c r="D422" i="5"/>
  <c r="D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3" i="4"/>
  <c r="B4" i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82" i="1"/>
  <c r="C82" i="1"/>
  <c r="D82" i="1"/>
  <c r="E82" i="1"/>
  <c r="B83" i="1"/>
  <c r="C83" i="1"/>
  <c r="D83" i="1"/>
  <c r="E83" i="1"/>
  <c r="B84" i="1"/>
  <c r="C84" i="1"/>
  <c r="D84" i="1"/>
  <c r="E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B103" i="1"/>
  <c r="C103" i="1"/>
  <c r="D103" i="1"/>
  <c r="E103" i="1"/>
  <c r="B104" i="1"/>
  <c r="C104" i="1"/>
  <c r="D104" i="1"/>
  <c r="E104" i="1"/>
  <c r="B105" i="1"/>
  <c r="C105" i="1"/>
  <c r="D105" i="1"/>
  <c r="E105" i="1"/>
  <c r="B106" i="1"/>
  <c r="C106" i="1"/>
  <c r="D106" i="1"/>
  <c r="E106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E3" i="1"/>
  <c r="D3" i="1"/>
  <c r="C3" i="1"/>
  <c r="B3" i="1"/>
  <c r="I13" i="7" l="1"/>
  <c r="I17" i="7" s="1"/>
  <c r="B1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I18" i="7" l="1"/>
  <c r="I19" i="7" s="1"/>
  <c r="C423" i="5"/>
  <c r="D423" i="5" s="1"/>
  <c r="C419" i="5"/>
  <c r="D419" i="5" s="1"/>
  <c r="C418" i="5"/>
  <c r="D418" i="5" s="1"/>
  <c r="C417" i="5"/>
  <c r="D417" i="5" s="1"/>
  <c r="C416" i="5"/>
  <c r="D416" i="5" s="1"/>
  <c r="C415" i="5"/>
  <c r="D415" i="5" s="1"/>
  <c r="C414" i="5"/>
  <c r="D414" i="5" s="1"/>
  <c r="C413" i="5"/>
  <c r="D413" i="5" s="1"/>
  <c r="C412" i="5"/>
  <c r="D412" i="5" s="1"/>
  <c r="C411" i="5"/>
  <c r="D411" i="5" s="1"/>
  <c r="C410" i="5"/>
  <c r="D410" i="5" s="1"/>
  <c r="C409" i="5"/>
  <c r="D409" i="5" s="1"/>
  <c r="C408" i="5"/>
  <c r="D408" i="5" s="1"/>
  <c r="C407" i="5"/>
  <c r="D407" i="5" s="1"/>
  <c r="C406" i="5"/>
  <c r="D406" i="5" s="1"/>
  <c r="C405" i="5"/>
  <c r="D405" i="5" s="1"/>
  <c r="C404" i="5"/>
  <c r="D404" i="5" s="1"/>
  <c r="C403" i="5"/>
  <c r="D403" i="5" s="1"/>
  <c r="C402" i="5"/>
  <c r="D402" i="5" s="1"/>
  <c r="C401" i="5"/>
  <c r="D401" i="5" s="1"/>
  <c r="C400" i="5"/>
  <c r="D400" i="5" s="1"/>
  <c r="C399" i="5"/>
  <c r="D399" i="5" s="1"/>
  <c r="C398" i="5"/>
  <c r="D398" i="5" s="1"/>
  <c r="C397" i="5"/>
  <c r="D397" i="5" s="1"/>
  <c r="C396" i="5"/>
  <c r="D396" i="5" s="1"/>
  <c r="C395" i="5"/>
  <c r="D395" i="5" s="1"/>
  <c r="C394" i="5"/>
  <c r="D394" i="5" s="1"/>
  <c r="C393" i="5"/>
  <c r="D393" i="5" s="1"/>
  <c r="C392" i="5"/>
  <c r="D392" i="5" s="1"/>
  <c r="C373" i="5"/>
  <c r="D373" i="5" s="1"/>
  <c r="C372" i="5"/>
  <c r="D372" i="5" s="1"/>
  <c r="C371" i="5"/>
  <c r="D371" i="5" s="1"/>
  <c r="C370" i="5"/>
  <c r="D370" i="5" s="1"/>
  <c r="C369" i="5"/>
  <c r="D369" i="5" s="1"/>
  <c r="C368" i="5"/>
  <c r="D368" i="5" s="1"/>
  <c r="C367" i="5"/>
  <c r="D367" i="5" s="1"/>
  <c r="C363" i="5"/>
  <c r="D363" i="5" s="1"/>
  <c r="C362" i="5"/>
  <c r="D362" i="5" s="1"/>
  <c r="C361" i="5"/>
  <c r="D361" i="5" s="1"/>
  <c r="C360" i="5"/>
  <c r="D360" i="5" s="1"/>
  <c r="C357" i="5"/>
  <c r="D357" i="5" s="1"/>
  <c r="C355" i="5"/>
  <c r="D355" i="5" s="1"/>
  <c r="C354" i="5"/>
  <c r="D354" i="5" s="1"/>
  <c r="C352" i="5"/>
  <c r="D352" i="5" s="1"/>
  <c r="C349" i="5"/>
  <c r="D349" i="5" s="1"/>
  <c r="C348" i="5"/>
  <c r="D348" i="5" s="1"/>
  <c r="C347" i="5"/>
  <c r="D347" i="5" s="1"/>
  <c r="C346" i="5"/>
  <c r="D346" i="5" s="1"/>
  <c r="C345" i="5"/>
  <c r="D345" i="5" s="1"/>
  <c r="C344" i="5"/>
  <c r="D344" i="5" s="1"/>
  <c r="C343" i="5"/>
  <c r="D343" i="5" s="1"/>
  <c r="C342" i="5"/>
  <c r="D342" i="5" s="1"/>
  <c r="C341" i="5"/>
  <c r="D341" i="5" s="1"/>
  <c r="C340" i="5"/>
  <c r="D340" i="5" s="1"/>
  <c r="C339" i="5"/>
  <c r="D339" i="5" s="1"/>
  <c r="C338" i="5"/>
  <c r="D338" i="5" s="1"/>
  <c r="C337" i="5"/>
  <c r="D337" i="5" s="1"/>
  <c r="C331" i="5"/>
  <c r="D331" i="5" s="1"/>
  <c r="C326" i="5"/>
  <c r="D326" i="5" s="1"/>
  <c r="C325" i="5"/>
  <c r="D325" i="5" s="1"/>
  <c r="C324" i="5"/>
  <c r="D324" i="5" s="1"/>
  <c r="C323" i="5"/>
  <c r="D323" i="5" s="1"/>
  <c r="C322" i="5"/>
  <c r="D322" i="5" s="1"/>
  <c r="C321" i="5"/>
  <c r="D321" i="5" s="1"/>
  <c r="C317" i="5"/>
  <c r="D317" i="5" s="1"/>
  <c r="C315" i="5"/>
  <c r="D315" i="5" s="1"/>
  <c r="C310" i="5"/>
  <c r="D310" i="5" s="1"/>
  <c r="C271" i="5"/>
  <c r="D271" i="5" s="1"/>
  <c r="C270" i="5"/>
  <c r="D270" i="5" s="1"/>
  <c r="C269" i="5"/>
  <c r="D269" i="5" s="1"/>
  <c r="C263" i="5"/>
  <c r="D263" i="5" s="1"/>
  <c r="C262" i="5"/>
  <c r="D262" i="5" s="1"/>
  <c r="C249" i="5"/>
  <c r="D249" i="5" s="1"/>
  <c r="C248" i="5"/>
  <c r="D248" i="5" s="1"/>
  <c r="C247" i="5"/>
  <c r="D247" i="5" s="1"/>
  <c r="C246" i="5"/>
  <c r="D246" i="5" s="1"/>
  <c r="C245" i="5"/>
  <c r="D245" i="5" s="1"/>
  <c r="C233" i="5"/>
  <c r="D233" i="5" s="1"/>
  <c r="C209" i="5"/>
  <c r="D209" i="5" s="1"/>
  <c r="C208" i="5"/>
  <c r="D208" i="5" s="1"/>
  <c r="C207" i="5"/>
  <c r="D207" i="5" s="1"/>
  <c r="C206" i="5"/>
  <c r="D206" i="5" s="1"/>
  <c r="C205" i="5"/>
  <c r="D205" i="5" s="1"/>
  <c r="C204" i="5"/>
  <c r="D204" i="5" s="1"/>
  <c r="C203" i="5"/>
  <c r="D203" i="5" s="1"/>
  <c r="C202" i="5"/>
  <c r="D202" i="5" s="1"/>
  <c r="C201" i="5"/>
  <c r="D201" i="5" s="1"/>
  <c r="C184" i="5"/>
  <c r="D184" i="5" s="1"/>
  <c r="C183" i="5"/>
  <c r="D183" i="5" s="1"/>
  <c r="C181" i="5"/>
  <c r="D181" i="5" s="1"/>
  <c r="C180" i="5"/>
  <c r="D180" i="5" s="1"/>
  <c r="C161" i="5"/>
  <c r="D161" i="5" s="1"/>
  <c r="C143" i="5"/>
  <c r="D143" i="5" s="1"/>
  <c r="C142" i="5"/>
  <c r="D142" i="5" s="1"/>
  <c r="C141" i="5"/>
  <c r="D141" i="5" s="1"/>
  <c r="C137" i="5"/>
  <c r="D137" i="5" s="1"/>
</calcChain>
</file>

<file path=xl/comments1.xml><?xml version="1.0" encoding="utf-8"?>
<comments xmlns="http://schemas.openxmlformats.org/spreadsheetml/2006/main">
  <authors>
    <author>Cibertec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Calcule la Comisión utilizando el porcentaje que aparece en la Tabla mostrada más abajo
Comisión = Ventasx(%Comisión)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Calcule la Bonificación utilizando el porcentaje que aparece en la Tabla mostrada más abajo
Bonificación = SueldoBasex(%Bonificación)</t>
        </r>
      </text>
    </comment>
  </commentList>
</comments>
</file>

<file path=xl/comments2.xml><?xml version="1.0" encoding="utf-8"?>
<comments xmlns="http://schemas.openxmlformats.org/spreadsheetml/2006/main">
  <authors>
    <author>MELINA MOYANO Z</author>
    <author>Juan Quiroz</author>
    <author>Profesor DCA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>CREAR UNA LISTA DESPLEGABLE CON LOS VALORES DE LA HOJA EMPRESAS (COLUMNA A)</t>
        </r>
      </text>
    </comment>
    <comment ref="C6" authorId="0" shapeId="0">
      <text>
        <r>
          <rPr>
            <b/>
            <sz val="8"/>
            <color indexed="81"/>
            <rFont val="Tahoma"/>
            <family val="2"/>
          </rPr>
          <t>BUSQUE EL CODIGO QUE APARECE EN C5 PARA OBTENER EL NOMBRE DE LA EMPRESA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INGRESE LA FECHA ACTUAL</t>
        </r>
      </text>
    </comment>
    <comment ref="C7" authorId="0" shapeId="0">
      <text>
        <r>
          <rPr>
            <b/>
            <sz val="8"/>
            <color indexed="81"/>
            <rFont val="Tahoma"/>
            <family val="2"/>
          </rPr>
          <t>BUSQUE EL CODIGO QUE APARECE EN C5 PARA OBTENER LA DIRECCION DE LA DE LA EMPRESA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CREAR UNA LISTA DESPLEGABLE PARA EL RANGO B11:B17 CON LOS VALORES DE LA HOJA DATOS (COLUMNA A)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función de búsqueda para hallar el Nombre del Producto correpondiente al código ingresado.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función de búsqueda para hallar el Nombre del Producto correpondiente al código ingresado.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función de búsqueda para hallar el Nombre del Producto correpondiente al código ingresado.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función de búsqueda para hallar el Nombre del Producto correpondiente al código ingresado.</t>
        </r>
      </text>
    </comment>
    <comment ref="G10" authorId="1" shapeId="0">
      <text>
        <r>
          <rPr>
            <b/>
            <sz val="9"/>
            <color indexed="81"/>
            <rFont val="Tahoma"/>
            <family val="2"/>
          </rPr>
          <t>Juan Quiroz:</t>
        </r>
        <r>
          <rPr>
            <sz val="9"/>
            <color indexed="81"/>
            <rFont val="Tahoma"/>
            <family val="2"/>
          </rPr>
          <t xml:space="preserve">
Use una funcion de búsqueda para hallar el DESCUENTO del articulo correpondiente a la CATEGORÍA de producto.</t>
        </r>
      </text>
    </comment>
    <comment ref="H10" authorId="1" shapeId="0">
      <text>
        <r>
          <rPr>
            <b/>
            <sz val="8"/>
            <color indexed="81"/>
            <rFont val="Tahoma"/>
            <family val="2"/>
          </rPr>
          <t>Juan Quiroz: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Ingrese cualquier valor entero.</t>
        </r>
      </text>
    </comment>
    <comment ref="I10" authorId="2" shapeId="0">
      <text>
        <r>
          <rPr>
            <b/>
            <sz val="8"/>
            <color indexed="81"/>
            <rFont val="Tahoma"/>
            <family val="2"/>
          </rPr>
          <t>Juan Quiroz: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Importe = Precio*(1-Descto)*Cantidad</t>
        </r>
      </text>
    </comment>
  </commentList>
</comments>
</file>

<file path=xl/sharedStrings.xml><?xml version="1.0" encoding="utf-8"?>
<sst xmlns="http://schemas.openxmlformats.org/spreadsheetml/2006/main" count="2487" uniqueCount="1091">
  <si>
    <t>Código</t>
  </si>
  <si>
    <t>Toledo</t>
  </si>
  <si>
    <t>Toro</t>
  </si>
  <si>
    <t>PLANILLA DE SUELDOS</t>
  </si>
  <si>
    <t>Trabajador</t>
  </si>
  <si>
    <t>Sección</t>
  </si>
  <si>
    <t>Sueldo Imponible</t>
  </si>
  <si>
    <t>Horas Extras</t>
  </si>
  <si>
    <t>Monto Horas Extras</t>
  </si>
  <si>
    <t>AFP</t>
  </si>
  <si>
    <t>Descuento AFP</t>
  </si>
  <si>
    <t>Descuento Isapre</t>
  </si>
  <si>
    <t>Líquido a Pagar</t>
  </si>
  <si>
    <t xml:space="preserve">Araya </t>
  </si>
  <si>
    <t>Runa</t>
  </si>
  <si>
    <t>Ufesa</t>
  </si>
  <si>
    <t>Matamala</t>
  </si>
  <si>
    <t>Castol</t>
  </si>
  <si>
    <t>Delucci</t>
  </si>
  <si>
    <t>Sánchez</t>
  </si>
  <si>
    <t>Mexis</t>
  </si>
  <si>
    <t>Metro</t>
  </si>
  <si>
    <t>Escobar</t>
  </si>
  <si>
    <t>Parod</t>
  </si>
  <si>
    <t xml:space="preserve">Castillo </t>
  </si>
  <si>
    <t>López</t>
  </si>
  <si>
    <t>Marambio</t>
  </si>
  <si>
    <t>Nº Horas Extras</t>
  </si>
  <si>
    <t>Valor Hora Extras</t>
  </si>
  <si>
    <t>Cotapo</t>
  </si>
  <si>
    <t>Salas</t>
  </si>
  <si>
    <t>Maternidad</t>
  </si>
  <si>
    <t>Nutrición</t>
  </si>
  <si>
    <t>Psiquiatría</t>
  </si>
  <si>
    <t>Pediatría</t>
  </si>
  <si>
    <t>Geriatría</t>
  </si>
  <si>
    <t>Salud</t>
  </si>
  <si>
    <t xml:space="preserve">TABLAS DE DATOS </t>
  </si>
  <si>
    <t>Cod. Frec.</t>
  </si>
  <si>
    <t>Calificación</t>
  </si>
  <si>
    <t>Calif.</t>
  </si>
  <si>
    <t>Bronce</t>
  </si>
  <si>
    <t>Plata</t>
  </si>
  <si>
    <t>Oro</t>
  </si>
  <si>
    <t>Platinium</t>
  </si>
  <si>
    <t>Super Platinium</t>
  </si>
  <si>
    <t>Visitadores con la mayor cantidad de visitas realizadas</t>
  </si>
  <si>
    <t>CODIGO</t>
  </si>
  <si>
    <t>DESCRIPCION</t>
  </si>
  <si>
    <t>3EN190ML</t>
  </si>
  <si>
    <t>TEKASPRAY</t>
  </si>
  <si>
    <t>ACTEKA</t>
  </si>
  <si>
    <t>ACMUGAL</t>
  </si>
  <si>
    <t>ADPTRR</t>
  </si>
  <si>
    <t>CO-AJBB750</t>
  </si>
  <si>
    <t>CO-AJAXEXP</t>
  </si>
  <si>
    <t>CO-AJFLDCA</t>
  </si>
  <si>
    <t>CO-AJFLCGAL</t>
  </si>
  <si>
    <t>CO-AJFR2LTS</t>
  </si>
  <si>
    <t>CO-AJFRESC</t>
  </si>
  <si>
    <t>CO-AJFAGAL</t>
  </si>
  <si>
    <t>CO-AJFRLI1LT</t>
  </si>
  <si>
    <t>CO-AJFLGAL</t>
  </si>
  <si>
    <t>CO-AJBTM</t>
  </si>
  <si>
    <t>CO-AJOX2LTS</t>
  </si>
  <si>
    <t>CO-AJLIMPO</t>
  </si>
  <si>
    <t>CO-AJPO</t>
  </si>
  <si>
    <t>ALCOH1L</t>
  </si>
  <si>
    <t>ALG100GR</t>
  </si>
  <si>
    <t>AL-ALG250</t>
  </si>
  <si>
    <t>AL-ALG500</t>
  </si>
  <si>
    <t>CL-AMM</t>
  </si>
  <si>
    <t>JO-GLTOQREP</t>
  </si>
  <si>
    <t>GL-AMBG300</t>
  </si>
  <si>
    <t>JO-GL360</t>
  </si>
  <si>
    <t>JO-GLAT</t>
  </si>
  <si>
    <t>GL-AMBELC</t>
  </si>
  <si>
    <t>GL-AMBEF</t>
  </si>
  <si>
    <t>GL-PLGELAT</t>
  </si>
  <si>
    <t>GL-PLUGELREP</t>
  </si>
  <si>
    <t>GL-PLULUZ</t>
  </si>
  <si>
    <t>GL-AMBPLUG</t>
  </si>
  <si>
    <t>JO-GLTOQX2</t>
  </si>
  <si>
    <t>JO-OUST400CC</t>
  </si>
  <si>
    <t>JO-OUTSP500</t>
  </si>
  <si>
    <t>BANBL1PZ</t>
  </si>
  <si>
    <t>MABAN45</t>
  </si>
  <si>
    <t>JO-BAYIR400</t>
  </si>
  <si>
    <t>JO-BAYVOL400</t>
  </si>
  <si>
    <t>DP-B30KG</t>
  </si>
  <si>
    <t>DQ-B30K</t>
  </si>
  <si>
    <t>P10-BL30LT</t>
  </si>
  <si>
    <t>PL-B30LTE</t>
  </si>
  <si>
    <t>DQ-B30LT</t>
  </si>
  <si>
    <t>P10-B40KG14BEIGE</t>
  </si>
  <si>
    <t>B40KG100</t>
  </si>
  <si>
    <t>CP-B40GR</t>
  </si>
  <si>
    <t>P10-B40KG12</t>
  </si>
  <si>
    <t>P10-B40KG14</t>
  </si>
  <si>
    <t>P10-BC15KG</t>
  </si>
  <si>
    <t>P10-B2KG</t>
  </si>
  <si>
    <t>CP-B48AS</t>
  </si>
  <si>
    <t>CP-B60AS</t>
  </si>
  <si>
    <t>CP-B70AS</t>
  </si>
  <si>
    <t>P10-B15AS</t>
  </si>
  <si>
    <t>P10-BCBOLA</t>
  </si>
  <si>
    <t>P10-BESCPL</t>
  </si>
  <si>
    <t>PS-PKMED</t>
  </si>
  <si>
    <t>P10-BT10LTS</t>
  </si>
  <si>
    <t>BTOB15L</t>
  </si>
  <si>
    <t>P10-BT60LTS</t>
  </si>
  <si>
    <t>P10-ZIP10X13</t>
  </si>
  <si>
    <t>PZ-ZIPLOMED</t>
  </si>
  <si>
    <t>PH-B100WT</t>
  </si>
  <si>
    <t>PH-BP60W</t>
  </si>
  <si>
    <t>GE-AH15WF</t>
  </si>
  <si>
    <t>SU-ESP20W</t>
  </si>
  <si>
    <t>GE-BAHR22W</t>
  </si>
  <si>
    <t>BOT42</t>
  </si>
  <si>
    <t>ACTKASPRAY</t>
  </si>
  <si>
    <t>MA-CHE18</t>
  </si>
  <si>
    <t>GE-CEPWC</t>
  </si>
  <si>
    <t>DA-CEPGR</t>
  </si>
  <si>
    <t>CEP81</t>
  </si>
  <si>
    <t>GE-CEPWCSE</t>
  </si>
  <si>
    <t>IN-CARC/P</t>
  </si>
  <si>
    <t>JO-CEAUT1LT</t>
  </si>
  <si>
    <t>JO-CBF1LT</t>
  </si>
  <si>
    <t>AT-CNG</t>
  </si>
  <si>
    <t>CV-CCVGAL</t>
  </si>
  <si>
    <t>CV-CERGAL</t>
  </si>
  <si>
    <t>VV-C20LTS</t>
  </si>
  <si>
    <t>VV-CG</t>
  </si>
  <si>
    <t>GA-G40</t>
  </si>
  <si>
    <t>CHWC</t>
  </si>
  <si>
    <t>CMT8MT</t>
  </si>
  <si>
    <t>BL-CLARG</t>
  </si>
  <si>
    <t>AT-CLG</t>
  </si>
  <si>
    <t>CO-CLAR1L</t>
  </si>
  <si>
    <t>CLCONGAL</t>
  </si>
  <si>
    <t>FQA-CLG</t>
  </si>
  <si>
    <t>KL-CL1T</t>
  </si>
  <si>
    <t>CO-CNLG</t>
  </si>
  <si>
    <t>CO-CNUL2LTS</t>
  </si>
  <si>
    <t>CV-CLOGAL</t>
  </si>
  <si>
    <t>VV-CL20LTS</t>
  </si>
  <si>
    <t>VV-CLG</t>
  </si>
  <si>
    <t>CO-COLET</t>
  </si>
  <si>
    <t>CONDTAMOX48</t>
  </si>
  <si>
    <t>CO-MAXF100</t>
  </si>
  <si>
    <t>VE-1/2C</t>
  </si>
  <si>
    <t>VE-CREOLGAL</t>
  </si>
  <si>
    <t>JO-C2X170</t>
  </si>
  <si>
    <t>DSGRGL</t>
  </si>
  <si>
    <t>AT-AMOGL</t>
  </si>
  <si>
    <t>AT-DESBUQ</t>
  </si>
  <si>
    <t>AT-DEFL</t>
  </si>
  <si>
    <t>AT-DESLIM</t>
  </si>
  <si>
    <t>LV-DLAVG</t>
  </si>
  <si>
    <t>CL-DMIENER1LT</t>
  </si>
  <si>
    <t>PI-PINE828</t>
  </si>
  <si>
    <t>VV-DCAN20L</t>
  </si>
  <si>
    <t>VV-DCAG</t>
  </si>
  <si>
    <t>VV-DFLG</t>
  </si>
  <si>
    <t>VV-DFR20LT</t>
  </si>
  <si>
    <t>VV-DFRG</t>
  </si>
  <si>
    <t>VV-DLAVG</t>
  </si>
  <si>
    <t>VV-DLG</t>
  </si>
  <si>
    <t>VV-DMANZG</t>
  </si>
  <si>
    <t>PG-ACE2.7</t>
  </si>
  <si>
    <t>PG-ACE900</t>
  </si>
  <si>
    <t>CO-FFP2.7</t>
  </si>
  <si>
    <t>LL-LLPO5K</t>
  </si>
  <si>
    <t>TA-TI20KG</t>
  </si>
  <si>
    <t>LL-LLPO3K</t>
  </si>
  <si>
    <t>TA-LV2.7</t>
  </si>
  <si>
    <t>CO-NE1.2KG</t>
  </si>
  <si>
    <t>CO-NE400GR</t>
  </si>
  <si>
    <t>RIND2.7K</t>
  </si>
  <si>
    <t>PG-RID6KG</t>
  </si>
  <si>
    <t>YA-D10KG</t>
  </si>
  <si>
    <t>DJLE1L</t>
  </si>
  <si>
    <t>PA-T850</t>
  </si>
  <si>
    <t>PAV-DJL</t>
  </si>
  <si>
    <t>PAV-DPH9"</t>
  </si>
  <si>
    <t>PAV-DPTC</t>
  </si>
  <si>
    <t>PAV-DTE7"</t>
  </si>
  <si>
    <t>EMBPQ</t>
  </si>
  <si>
    <t>ENJOR750</t>
  </si>
  <si>
    <t>EN-EVO660</t>
  </si>
  <si>
    <t>ESCS/P</t>
  </si>
  <si>
    <t>V-ESPAL</t>
  </si>
  <si>
    <t>BON-BMAG</t>
  </si>
  <si>
    <t>3M-SCB</t>
  </si>
  <si>
    <t>CL-EDUBB</t>
  </si>
  <si>
    <t>VI-EDU</t>
  </si>
  <si>
    <t>CC-ESPJAB</t>
  </si>
  <si>
    <t>ESP-LUS</t>
  </si>
  <si>
    <t>3M-ESPC</t>
  </si>
  <si>
    <t>AG-STPA23</t>
  </si>
  <si>
    <t>RUB-EXMOP</t>
  </si>
  <si>
    <t>EXT6MT</t>
  </si>
  <si>
    <t>EXTIN7</t>
  </si>
  <si>
    <t>KL-FEP</t>
  </si>
  <si>
    <t>PAL-GP/MOP</t>
  </si>
  <si>
    <t>EP-GCRNZA</t>
  </si>
  <si>
    <t>VI-GML</t>
  </si>
  <si>
    <t>GU25L</t>
  </si>
  <si>
    <t>G35NL</t>
  </si>
  <si>
    <t>GU35N</t>
  </si>
  <si>
    <t>VI-GMM</t>
  </si>
  <si>
    <t>GQUIRX100</t>
  </si>
  <si>
    <t>PA-HPL</t>
  </si>
  <si>
    <t>HPLCP</t>
  </si>
  <si>
    <t>HNSON</t>
  </si>
  <si>
    <t>AT-JMUG</t>
  </si>
  <si>
    <t>LL-PANELA250</t>
  </si>
  <si>
    <t>JLDIS1/2</t>
  </si>
  <si>
    <t>FQA-JLGAL</t>
  </si>
  <si>
    <t>GT-CLG</t>
  </si>
  <si>
    <t>CO-JL250</t>
  </si>
  <si>
    <t>VV-JLIQG</t>
  </si>
  <si>
    <t>UN-REX90</t>
  </si>
  <si>
    <t>CO-PAL150</t>
  </si>
  <si>
    <t>CO-PUL90</t>
  </si>
  <si>
    <t>CO-PUL150</t>
  </si>
  <si>
    <t>UN-REX150</t>
  </si>
  <si>
    <t>JGOBANROD</t>
  </si>
  <si>
    <t>KERGAL</t>
  </si>
  <si>
    <t>LVGL</t>
  </si>
  <si>
    <t>AT-LAPTG</t>
  </si>
  <si>
    <t>CO-LPTBRIS1LT</t>
  </si>
  <si>
    <t>CO-LPL1/2K</t>
  </si>
  <si>
    <t>LL-LPL1/2K</t>
  </si>
  <si>
    <t>LL-LP1/2LTS</t>
  </si>
  <si>
    <t>CO-LPL250</t>
  </si>
  <si>
    <t>TA-LAVPTAG</t>
  </si>
  <si>
    <t>VV-LAPG</t>
  </si>
  <si>
    <t>FQA-LVGL</t>
  </si>
  <si>
    <t>GT-LING</t>
  </si>
  <si>
    <t>BH-MASLV</t>
  </si>
  <si>
    <t>BH-MAS1T</t>
  </si>
  <si>
    <t>BH-MAS2LTS</t>
  </si>
  <si>
    <t>BH-MASGAL</t>
  </si>
  <si>
    <t>JO-MMAGV</t>
  </si>
  <si>
    <t>JO-MMAGNA</t>
  </si>
  <si>
    <t>JO-FANTPS</t>
  </si>
  <si>
    <t>AT-LIMPVIG</t>
  </si>
  <si>
    <t>VI-LUTM</t>
  </si>
  <si>
    <t>FE-M15MTS</t>
  </si>
  <si>
    <t>3M-8210</t>
  </si>
  <si>
    <t>MOPA32</t>
  </si>
  <si>
    <t>MOP36</t>
  </si>
  <si>
    <t>VI-REPMOP</t>
  </si>
  <si>
    <t>MAS-MM250</t>
  </si>
  <si>
    <t>MA-OLLA30X19</t>
  </si>
  <si>
    <t>AR-PMC</t>
  </si>
  <si>
    <t>AR-PMML</t>
  </si>
  <si>
    <t>AR-PMPL</t>
  </si>
  <si>
    <t>PHARG</t>
  </si>
  <si>
    <t>PALOMAD</t>
  </si>
  <si>
    <t>PALOMET</t>
  </si>
  <si>
    <t>PALMOPAL</t>
  </si>
  <si>
    <t>PABLLX3</t>
  </si>
  <si>
    <t>JO-PYESX3ULTRA</t>
  </si>
  <si>
    <t>VI-PAB</t>
  </si>
  <si>
    <t>EC-PAGR</t>
  </si>
  <si>
    <t>MK-PCC</t>
  </si>
  <si>
    <t>JO-PYESX6</t>
  </si>
  <si>
    <t>JO-PYESX3</t>
  </si>
  <si>
    <t>AL-AL21M</t>
  </si>
  <si>
    <t>AL-PAL80AZ</t>
  </si>
  <si>
    <t>AL-PAL80NAR</t>
  </si>
  <si>
    <t>FA-PH3EN1</t>
  </si>
  <si>
    <t>MA-PHFLOR</t>
  </si>
  <si>
    <t>PAV-JUBL12</t>
  </si>
  <si>
    <t>PAV-JUBL9</t>
  </si>
  <si>
    <t>BRI-JUBLA9</t>
  </si>
  <si>
    <t>KC-PH9"</t>
  </si>
  <si>
    <t>PAV-ROSPLUS</t>
  </si>
  <si>
    <t>PAV-ROSRO</t>
  </si>
  <si>
    <t>PAV-PHROV</t>
  </si>
  <si>
    <t>PAV-PHSUAV</t>
  </si>
  <si>
    <t>PAV-PHSUP</t>
  </si>
  <si>
    <t>MA-PHSUT</t>
  </si>
  <si>
    <t>KC-PHTRAD</t>
  </si>
  <si>
    <t>MA-PCT23LTS</t>
  </si>
  <si>
    <t>PPELEG45.5</t>
  </si>
  <si>
    <t>PPELG3032</t>
  </si>
  <si>
    <t>MA-P3033</t>
  </si>
  <si>
    <t>MA-P9021</t>
  </si>
  <si>
    <t>MAPQ</t>
  </si>
  <si>
    <t>MA-SWING11LT</t>
  </si>
  <si>
    <t>MK-PAP65LIT</t>
  </si>
  <si>
    <t>JO-PPC</t>
  </si>
  <si>
    <t>JO-PPRC</t>
  </si>
  <si>
    <t>JO-PPTANK</t>
  </si>
  <si>
    <t>MP-120LT</t>
  </si>
  <si>
    <t>PLAGELC</t>
  </si>
  <si>
    <t>PLAREPX30</t>
  </si>
  <si>
    <t>PLAREPX12</t>
  </si>
  <si>
    <t>PLUPLAST</t>
  </si>
  <si>
    <t>PALMOP</t>
  </si>
  <si>
    <t>JO-PROL400</t>
  </si>
  <si>
    <t>JO-PRID400</t>
  </si>
  <si>
    <t>JO-PRO400</t>
  </si>
  <si>
    <t>PULBBRITE400</t>
  </si>
  <si>
    <t>JO-RAID250V</t>
  </si>
  <si>
    <t>JO-RMR400</t>
  </si>
  <si>
    <t>RASTMET</t>
  </si>
  <si>
    <t>VE-ROC1/2</t>
  </si>
  <si>
    <t>PA-RNXL</t>
  </si>
  <si>
    <t>BI-SPQ160</t>
  </si>
  <si>
    <t>PA-MNNAP</t>
  </si>
  <si>
    <t>JO-SHERT400</t>
  </si>
  <si>
    <t>MA-SELEG</t>
  </si>
  <si>
    <t>C-DW1.8L</t>
  </si>
  <si>
    <t>CO-SUSOF1L</t>
  </si>
  <si>
    <t>CO-SUSF2LTS</t>
  </si>
  <si>
    <t>AM-TOALLBAZAF</t>
  </si>
  <si>
    <t>PAV-TOAESP7</t>
  </si>
  <si>
    <t>BRI-TOINTBL</t>
  </si>
  <si>
    <t>PAV-TROLL7"</t>
  </si>
  <si>
    <t>KC-WYP80</t>
  </si>
  <si>
    <t>KC-WYP25</t>
  </si>
  <si>
    <t>AM-TOLLMZA</t>
  </si>
  <si>
    <t>SC-TLLROLL7"</t>
  </si>
  <si>
    <t>SC-WYINX25</t>
  </si>
  <si>
    <t>PAV-TOBLCJ</t>
  </si>
  <si>
    <t>KC-TCJBL</t>
  </si>
  <si>
    <t>PAV-TOBLPO</t>
  </si>
  <si>
    <t>PAV-TDJ</t>
  </si>
  <si>
    <t>PAV-JUPJR</t>
  </si>
  <si>
    <t>PAV-TOAIND</t>
  </si>
  <si>
    <t>PAV-TOJUM</t>
  </si>
  <si>
    <t>TOBES</t>
  </si>
  <si>
    <t>TPOP10L</t>
  </si>
  <si>
    <t>VELON#4X35</t>
  </si>
  <si>
    <t>VE-VENS1L</t>
  </si>
  <si>
    <t>VE-VENSGAL</t>
  </si>
  <si>
    <t>ACOLCARB750</t>
  </si>
  <si>
    <t>PE-AMM330</t>
  </si>
  <si>
    <t>CO-NEV350</t>
  </si>
  <si>
    <t>NE-AM5LT</t>
  </si>
  <si>
    <t>AZ1K</t>
  </si>
  <si>
    <t>AZCAF</t>
  </si>
  <si>
    <t>AZLV</t>
  </si>
  <si>
    <t>AZLS50KG</t>
  </si>
  <si>
    <t>SA-304</t>
  </si>
  <si>
    <t>SA-303</t>
  </si>
  <si>
    <t>SA-T-304</t>
  </si>
  <si>
    <t>SA-S-105</t>
  </si>
  <si>
    <t>SA-S-103</t>
  </si>
  <si>
    <t>SA-S-102</t>
  </si>
  <si>
    <t>SA-S-101</t>
  </si>
  <si>
    <t>SA-S-104</t>
  </si>
  <si>
    <t>CHO1KG</t>
  </si>
  <si>
    <t>P10-BB20X30</t>
  </si>
  <si>
    <t>SA-CFEX1KG</t>
  </si>
  <si>
    <t>CAF-FAMA200</t>
  </si>
  <si>
    <t>CAF-FAMA1/2</t>
  </si>
  <si>
    <t>CAF-FAM1KGEX</t>
  </si>
  <si>
    <t>IMI-GOUR200</t>
  </si>
  <si>
    <t>MADVC1/2</t>
  </si>
  <si>
    <t>MD200GRS</t>
  </si>
  <si>
    <t>SA-CAF200</t>
  </si>
  <si>
    <t>CAFSD500GR</t>
  </si>
  <si>
    <t>OS-3292014</t>
  </si>
  <si>
    <t>CHOMP240</t>
  </si>
  <si>
    <t>CO-CDLI100</t>
  </si>
  <si>
    <t>SA-C</t>
  </si>
  <si>
    <t>SN-CHEZZTRIX20GR</t>
  </si>
  <si>
    <t>NE-COFF453</t>
  </si>
  <si>
    <t>VI-014100</t>
  </si>
  <si>
    <t>VI-002063</t>
  </si>
  <si>
    <t>CPLX10</t>
  </si>
  <si>
    <t>CPPLX20</t>
  </si>
  <si>
    <t>CUPLX10</t>
  </si>
  <si>
    <t>SA-A-05</t>
  </si>
  <si>
    <t>SA-DVCB</t>
  </si>
  <si>
    <t>SA-DVCAC</t>
  </si>
  <si>
    <t>SA-E-001</t>
  </si>
  <si>
    <t>SA-E-002</t>
  </si>
  <si>
    <t>MC-F#4X40</t>
  </si>
  <si>
    <t>MRC-F#4</t>
  </si>
  <si>
    <t>MRC-F#6</t>
  </si>
  <si>
    <t>FILT#2X40</t>
  </si>
  <si>
    <t>KO-FILTCAF</t>
  </si>
  <si>
    <t>ME-FC100</t>
  </si>
  <si>
    <t>NE-COCOSETE25GR</t>
  </si>
  <si>
    <t>NE-SUSY50GR</t>
  </si>
  <si>
    <t>NE-SUSY25GR</t>
  </si>
  <si>
    <t>JAR1.7</t>
  </si>
  <si>
    <t>MV-LECDES</t>
  </si>
  <si>
    <t>PAS-DESC1LTS</t>
  </si>
  <si>
    <t>LEC1KGLAT</t>
  </si>
  <si>
    <t>LEC1KG</t>
  </si>
  <si>
    <t>LSEMDES900</t>
  </si>
  <si>
    <t>LIP-MANZ100</t>
  </si>
  <si>
    <t>LIP-MANZX20</t>
  </si>
  <si>
    <t>NE-NESTL10</t>
  </si>
  <si>
    <t>NE-NEST1.7</t>
  </si>
  <si>
    <t>NE-NEST800</t>
  </si>
  <si>
    <t>OP-P22LTC/T</t>
  </si>
  <si>
    <t>SN-PEPITO25GR</t>
  </si>
  <si>
    <t>PILLX100</t>
  </si>
  <si>
    <t>DI-PP5</t>
  </si>
  <si>
    <t>PL6X10</t>
  </si>
  <si>
    <t>PL7X10</t>
  </si>
  <si>
    <t>PL8X10</t>
  </si>
  <si>
    <t>PLATO9X10</t>
  </si>
  <si>
    <t>PL9X25</t>
  </si>
  <si>
    <t>GEN1</t>
  </si>
  <si>
    <t>PE-REF7L</t>
  </si>
  <si>
    <t>CO-7UPLITE</t>
  </si>
  <si>
    <t>CC2LTS</t>
  </si>
  <si>
    <t>CO-REFCOC</t>
  </si>
  <si>
    <t>CCL2TS</t>
  </si>
  <si>
    <t>CO-REFCOL</t>
  </si>
  <si>
    <t>PE-REFPE</t>
  </si>
  <si>
    <t>PE-REFPEL</t>
  </si>
  <si>
    <t>AR-REFAVEP</t>
  </si>
  <si>
    <t>AP-REMOV</t>
  </si>
  <si>
    <t>SA-A-03</t>
  </si>
  <si>
    <t>SA-A-01</t>
  </si>
  <si>
    <t>SA-A-02</t>
  </si>
  <si>
    <t>SAL1K</t>
  </si>
  <si>
    <t>PAV-SNX150</t>
  </si>
  <si>
    <t>BR-NAP250</t>
  </si>
  <si>
    <t>PAV-SERVZP</t>
  </si>
  <si>
    <t>SH-SODA600ML</t>
  </si>
  <si>
    <t>JO-SPLEN200</t>
  </si>
  <si>
    <t>JO-SPLEN50</t>
  </si>
  <si>
    <t>JO-SPLEN500</t>
  </si>
  <si>
    <t>SA-A-04</t>
  </si>
  <si>
    <t>LIP-TESAB</t>
  </si>
  <si>
    <t>LIP-TE100</t>
  </si>
  <si>
    <t>MC-TESAB</t>
  </si>
  <si>
    <t>BI-TSRT</t>
  </si>
  <si>
    <t>MC-TVR</t>
  </si>
  <si>
    <t>TPLX10</t>
  </si>
  <si>
    <t>VI-012005</t>
  </si>
  <si>
    <t>DI-C20X150</t>
  </si>
  <si>
    <t>KO-VCX150</t>
  </si>
  <si>
    <t>KO-VCX200</t>
  </si>
  <si>
    <t>SE-VC150</t>
  </si>
  <si>
    <t>JO-V10</t>
  </si>
  <si>
    <t>PJ-JOR27</t>
  </si>
  <si>
    <t>PJ-JOR37</t>
  </si>
  <si>
    <t>PJ-JOR57</t>
  </si>
  <si>
    <t>PJ-JOR77</t>
  </si>
  <si>
    <t>LL-V10</t>
  </si>
  <si>
    <t>LL-V27</t>
  </si>
  <si>
    <t>LL-V37</t>
  </si>
  <si>
    <t>LL-V57</t>
  </si>
  <si>
    <t>LL-V77</t>
  </si>
  <si>
    <t>LL-V09</t>
  </si>
  <si>
    <t>SE-V2</t>
  </si>
  <si>
    <t>SE-V5</t>
  </si>
  <si>
    <t>SE-V3</t>
  </si>
  <si>
    <t>DI-V2</t>
  </si>
  <si>
    <t>DI-V5</t>
  </si>
  <si>
    <t>DI-V7</t>
  </si>
  <si>
    <t>ZUP-Z10</t>
  </si>
  <si>
    <t>ZUP-Z23</t>
  </si>
  <si>
    <t>ZUP-Z37</t>
  </si>
  <si>
    <t>ZUP-Z57</t>
  </si>
  <si>
    <t>ZUP-Z77</t>
  </si>
  <si>
    <t>ZUP-Z89</t>
  </si>
  <si>
    <t>VINGL</t>
  </si>
  <si>
    <t>Ingresos</t>
  </si>
  <si>
    <t>Salidas</t>
  </si>
  <si>
    <t>Existencias</t>
  </si>
  <si>
    <t>INGRESO Y SALIDAS DE UNIDADES DE PRODUCTO (EN MILES)</t>
  </si>
  <si>
    <t>DURANTE EL PERÍODO X</t>
  </si>
  <si>
    <t>Producto</t>
  </si>
  <si>
    <t>CLASIFICACIÓN DE PRODUCTOS SEGÚN SU NIVEL DE ROTACIÓN</t>
  </si>
  <si>
    <t>Muy baja</t>
  </si>
  <si>
    <t>Baja</t>
  </si>
  <si>
    <t>Regular</t>
  </si>
  <si>
    <t>Alta</t>
  </si>
  <si>
    <t>Muy alta</t>
  </si>
  <si>
    <t>JESUS MARIA</t>
  </si>
  <si>
    <t>Jr. CAHUIDE 785</t>
  </si>
  <si>
    <t>SENAMHI</t>
  </si>
  <si>
    <t>Lic. Angel Bueno</t>
  </si>
  <si>
    <t>SENA-0016</t>
  </si>
  <si>
    <t>LINCE</t>
  </si>
  <si>
    <t>Av. MARISCAL MILLER No 1862</t>
  </si>
  <si>
    <t>SEGRES SYSTEC S.A.</t>
  </si>
  <si>
    <t>Ing. Hugo Pérez</t>
  </si>
  <si>
    <t>SEGR-0015</t>
  </si>
  <si>
    <t>LIMA CERCADO</t>
  </si>
  <si>
    <t>Av. PETIT THOUARS 195 URB STA BEATRIZ</t>
  </si>
  <si>
    <t>RESOMEDIC SAC</t>
  </si>
  <si>
    <t>Sr. Raúl Huertas</t>
  </si>
  <si>
    <t>RESO-0014</t>
  </si>
  <si>
    <t>Calle MANUEL DEL PINO No 175</t>
  </si>
  <si>
    <t>REPSOL COMERCIAL S.A.C.</t>
  </si>
  <si>
    <t>Sr. Saul Porras</t>
  </si>
  <si>
    <t>REPS-0013</t>
  </si>
  <si>
    <t>Calle TALARA 136</t>
  </si>
  <si>
    <t>RENIEC</t>
  </si>
  <si>
    <t>Dr. Jorge Torres</t>
  </si>
  <si>
    <t>RENI-0012</t>
  </si>
  <si>
    <t>Av. JOSE GALVEZ 1844</t>
  </si>
  <si>
    <t>PRAXIS COMERCIAL  S.A.</t>
  </si>
  <si>
    <t>Lic. David Sáenz</t>
  </si>
  <si>
    <t>PRAX-0011</t>
  </si>
  <si>
    <t>Av. NAZCA No 698-704-712</t>
  </si>
  <si>
    <t>MEDIA NETWORKS PERU S.A.C.</t>
  </si>
  <si>
    <t>Ing. César Ramos</t>
  </si>
  <si>
    <t>MEDI-0010</t>
  </si>
  <si>
    <t>Jr. NAZCA 672 URB SANTA BEATRIZ</t>
  </si>
  <si>
    <t>INMOBILIARIA EMPORIUM S.A.C.</t>
  </si>
  <si>
    <t>Sr. Oscar Cáceres</t>
  </si>
  <si>
    <t>INMO-009</t>
  </si>
  <si>
    <t>Av. MARISCAL MILLER No 2151</t>
  </si>
  <si>
    <t>FARMINDUSTRIA S.A.</t>
  </si>
  <si>
    <t>Lic. Miguel Avila</t>
  </si>
  <si>
    <t>FARM-008</t>
  </si>
  <si>
    <t>Calle CARLOS ALAYZA Y ROEL No 2555</t>
  </si>
  <si>
    <t>CORPORACION TEXTIL S.A.</t>
  </si>
  <si>
    <t>Ing. José Rey</t>
  </si>
  <si>
    <t>CORP-007</t>
  </si>
  <si>
    <t>Av. REPUBLICA DE CHILE No 276</t>
  </si>
  <si>
    <t>CLUB LAWN TENNIS</t>
  </si>
  <si>
    <t>Sr. Carlos Vásquez</t>
  </si>
  <si>
    <t>CLUB-006</t>
  </si>
  <si>
    <t>Jr. WASHINGTON No 1463</t>
  </si>
  <si>
    <t>CLINICA INTERNACIONAL</t>
  </si>
  <si>
    <t>Dra. Margarita Flores</t>
  </si>
  <si>
    <t>CLIN-005</t>
  </si>
  <si>
    <t>Av. ARENALES 1648</t>
  </si>
  <si>
    <t>CIA. INMOBILIARIA AGREM S.A.</t>
  </si>
  <si>
    <t>Ing. Jhonatan León</t>
  </si>
  <si>
    <t>CIA.-004</t>
  </si>
  <si>
    <t>Jr. JOSE DE LA TORRE UGARTE No 166</t>
  </si>
  <si>
    <t>CETCO S.A.</t>
  </si>
  <si>
    <t>Lic. Juan E. Robles</t>
  </si>
  <si>
    <t>CETC-003</t>
  </si>
  <si>
    <t>Jr. WASHINGTON No 1491</t>
  </si>
  <si>
    <t>CARDIOMEDIC S.A.</t>
  </si>
  <si>
    <t>Dra. Elizabeth Hermoza</t>
  </si>
  <si>
    <t>CARD-002</t>
  </si>
  <si>
    <t>Av. PETIT THOUARS No 497</t>
  </si>
  <si>
    <t>CAFAE-SE</t>
  </si>
  <si>
    <t>Dr. Miguel Paz</t>
  </si>
  <si>
    <t>CAFA-001</t>
  </si>
  <si>
    <t>TELEFONO</t>
  </si>
  <si>
    <t>DISTRITO</t>
  </si>
  <si>
    <t>DIRECCION</t>
  </si>
  <si>
    <t>EMPRESA</t>
  </si>
  <si>
    <t>CONTACTO</t>
  </si>
  <si>
    <t>TOTAL</t>
  </si>
  <si>
    <t>IGV</t>
  </si>
  <si>
    <t>GRACIAS POR SU COMPRA</t>
  </si>
  <si>
    <t>SUBTOTAL</t>
  </si>
  <si>
    <t>IMPORTE</t>
  </si>
  <si>
    <t>CANT.</t>
  </si>
  <si>
    <t>DESCTO.</t>
  </si>
  <si>
    <t>PRECIO</t>
  </si>
  <si>
    <t>DESCRIPCIÓN</t>
  </si>
  <si>
    <t>CATEGORÍA</t>
  </si>
  <si>
    <t>PRODUCTO</t>
  </si>
  <si>
    <t>Dirección:</t>
  </si>
  <si>
    <t>Fecha:</t>
  </si>
  <si>
    <t>Empresa:</t>
  </si>
  <si>
    <t>Proforma N°</t>
  </si>
  <si>
    <t>Código:</t>
  </si>
  <si>
    <t>Teléfono: 2653540</t>
  </si>
  <si>
    <t>Av. Arequipa 3356 Miraflores</t>
  </si>
  <si>
    <t>HARDWARE SUPPORT S.A.</t>
  </si>
  <si>
    <t xml:space="preserve">MOUSE w/PAD </t>
  </si>
  <si>
    <t>D</t>
  </si>
  <si>
    <t>VARIOS</t>
  </si>
  <si>
    <t>VA-703</t>
  </si>
  <si>
    <t>TECLADO SIMPLE</t>
  </si>
  <si>
    <t>VA-702</t>
  </si>
  <si>
    <t>TARJETA RED</t>
  </si>
  <si>
    <t>VA-701</t>
  </si>
  <si>
    <t>TARJETA / MODEM</t>
  </si>
  <si>
    <t>VA-700</t>
  </si>
  <si>
    <t>TOWER</t>
  </si>
  <si>
    <t>CASE</t>
  </si>
  <si>
    <t>CA-602</t>
  </si>
  <si>
    <t>MINITOWER</t>
  </si>
  <si>
    <t>CA-601</t>
  </si>
  <si>
    <t xml:space="preserve">DESK TOP </t>
  </si>
  <si>
    <t>CA-600</t>
  </si>
  <si>
    <t xml:space="preserve">VGA 512 MB </t>
  </si>
  <si>
    <t>C</t>
  </si>
  <si>
    <t>TARJETA DE VIDEO</t>
  </si>
  <si>
    <t>TV-402</t>
  </si>
  <si>
    <t xml:space="preserve">VGA 256 MB </t>
  </si>
  <si>
    <t>TV-401</t>
  </si>
  <si>
    <t xml:space="preserve">VGA 128 MB </t>
  </si>
  <si>
    <t>TV-400</t>
  </si>
  <si>
    <t>LCD 17" SAMSUNG</t>
  </si>
  <si>
    <t>MONITOR</t>
  </si>
  <si>
    <t>MO-503</t>
  </si>
  <si>
    <t>LCD 15" SAMSUNG</t>
  </si>
  <si>
    <t>MO-502</t>
  </si>
  <si>
    <t>VGA COLOR .28mm 17" DELL</t>
  </si>
  <si>
    <t>MO-501</t>
  </si>
  <si>
    <t>VGA COLOR .28mm 15" DELL</t>
  </si>
  <si>
    <t>MO-500</t>
  </si>
  <si>
    <t>120 GB SEAGATE (SCSI)</t>
  </si>
  <si>
    <t>B</t>
  </si>
  <si>
    <t>DISCO DURO</t>
  </si>
  <si>
    <t>DD-304</t>
  </si>
  <si>
    <t>80 GB, QUANTUM (SCSI)</t>
  </si>
  <si>
    <t>DD-303</t>
  </si>
  <si>
    <t>20 GB, QUANTUM (IDE)</t>
  </si>
  <si>
    <t>DD-302</t>
  </si>
  <si>
    <t>DISCO EXTRAIBLE 2 GB IMATION</t>
  </si>
  <si>
    <t>UNIDAD DE DISCO</t>
  </si>
  <si>
    <t>DD-301</t>
  </si>
  <si>
    <t>DISCO EXTRAIBLE 1 GB IMATION</t>
  </si>
  <si>
    <t>DD-300</t>
  </si>
  <si>
    <t>DISCO EXTRAIBLE 2 GB KINGSTON</t>
  </si>
  <si>
    <t>UD-202</t>
  </si>
  <si>
    <t>DISCO EXTRAIBLE 1 GB KINGSTON</t>
  </si>
  <si>
    <t>UD-201</t>
  </si>
  <si>
    <t>UNID. LECTORA DVD CREATIVE LAB.</t>
  </si>
  <si>
    <t>UD-200</t>
  </si>
  <si>
    <t>PENTIUM IV 3 GHZ - 2 GB INTEL</t>
  </si>
  <si>
    <t>A</t>
  </si>
  <si>
    <t>PLACA PRINCIPAL</t>
  </si>
  <si>
    <t>PL-103</t>
  </si>
  <si>
    <t>PENTIUM IV 3 GHZ - 1 GB INTEL</t>
  </si>
  <si>
    <t>PL-102</t>
  </si>
  <si>
    <t>PENTIUM IV 2.7 GHZ - 512 MB CELERON</t>
  </si>
  <si>
    <t>PL-101</t>
  </si>
  <si>
    <t>% Descuento</t>
  </si>
  <si>
    <t>PENTIUM IV 2.4 GHZ - 512 MB INTEL</t>
  </si>
  <si>
    <t>PL-100</t>
  </si>
  <si>
    <t>Categoría</t>
  </si>
  <si>
    <t>COD</t>
  </si>
  <si>
    <t>TABLA DE DESCUENTOS</t>
  </si>
  <si>
    <t>TABLA DE PRODUCTOS</t>
  </si>
  <si>
    <t>Bonificación</t>
  </si>
  <si>
    <t>Años Servicio</t>
  </si>
  <si>
    <t>Comisión</t>
  </si>
  <si>
    <t>Valor Ventas.</t>
  </si>
  <si>
    <t>TABLA DE BONIFICACIONES</t>
  </si>
  <si>
    <t>TABLA DE COMISIONES</t>
  </si>
  <si>
    <t>Avila, Arturo</t>
  </si>
  <si>
    <t>Hinojoza, Rocío</t>
  </si>
  <si>
    <t>Hurtado, Rony</t>
  </si>
  <si>
    <t>Robles, Miguel</t>
  </si>
  <si>
    <t>Ramos, Hugo</t>
  </si>
  <si>
    <t>Zgarra, José</t>
  </si>
  <si>
    <t>Vilchez, José</t>
  </si>
  <si>
    <t>Romero, Pedro</t>
  </si>
  <si>
    <t>Ramírez, Guido</t>
  </si>
  <si>
    <t>Quintana, Héctor</t>
  </si>
  <si>
    <t>Olivera, Humberto</t>
  </si>
  <si>
    <t>Portugal, Armando</t>
  </si>
  <si>
    <t>Pérez, Roberto</t>
  </si>
  <si>
    <t>Sato, Sonia</t>
  </si>
  <si>
    <t>Duarte, Fernando</t>
  </si>
  <si>
    <t>Nuevo Sueldo</t>
  </si>
  <si>
    <t>Ventas</t>
  </si>
  <si>
    <t>Sueldo Base</t>
  </si>
  <si>
    <t>FEC_INGRESO</t>
  </si>
  <si>
    <t>NOMBRE</t>
  </si>
  <si>
    <t>Responsable:</t>
  </si>
  <si>
    <t>Fecha Actual:</t>
  </si>
  <si>
    <t>Producto 250</t>
  </si>
  <si>
    <t>Producto 251</t>
  </si>
  <si>
    <t>Producto 252</t>
  </si>
  <si>
    <t>Producto 253</t>
  </si>
  <si>
    <t>Producto 254</t>
  </si>
  <si>
    <t>Producto 255</t>
  </si>
  <si>
    <t>Producto 256</t>
  </si>
  <si>
    <t>Producto 257</t>
  </si>
  <si>
    <t>Producto 258</t>
  </si>
  <si>
    <t>Producto 259</t>
  </si>
  <si>
    <t>Producto 260</t>
  </si>
  <si>
    <t>Producto 261</t>
  </si>
  <si>
    <t>Producto 262</t>
  </si>
  <si>
    <t>Producto 263</t>
  </si>
  <si>
    <t>Producto 264</t>
  </si>
  <si>
    <t>Producto 265</t>
  </si>
  <si>
    <t>Producto 266</t>
  </si>
  <si>
    <t>Producto 267</t>
  </si>
  <si>
    <t>Producto 268</t>
  </si>
  <si>
    <t>Producto 269</t>
  </si>
  <si>
    <t>Producto 270</t>
  </si>
  <si>
    <t>Producto 271</t>
  </si>
  <si>
    <t>Producto 272</t>
  </si>
  <si>
    <t>Producto 273</t>
  </si>
  <si>
    <t>Producto 274</t>
  </si>
  <si>
    <t>Producto 275</t>
  </si>
  <si>
    <t>Producto 276</t>
  </si>
  <si>
    <t>Producto 277</t>
  </si>
  <si>
    <t>Producto 278</t>
  </si>
  <si>
    <t>Producto 279</t>
  </si>
  <si>
    <t>Producto 280</t>
  </si>
  <si>
    <t>Producto 281</t>
  </si>
  <si>
    <t>Producto 282</t>
  </si>
  <si>
    <t>Producto 283</t>
  </si>
  <si>
    <t>Producto 284</t>
  </si>
  <si>
    <t>Producto 285</t>
  </si>
  <si>
    <t>Producto 286</t>
  </si>
  <si>
    <t>Producto 287</t>
  </si>
  <si>
    <t>Producto 288</t>
  </si>
  <si>
    <t>Producto 289</t>
  </si>
  <si>
    <t>Producto 290</t>
  </si>
  <si>
    <t>Producto 291</t>
  </si>
  <si>
    <t>Producto 292</t>
  </si>
  <si>
    <t>Producto 293</t>
  </si>
  <si>
    <t>Producto 294</t>
  </si>
  <si>
    <t>Producto 295</t>
  </si>
  <si>
    <t>Producto 296</t>
  </si>
  <si>
    <t>Producto 297</t>
  </si>
  <si>
    <t>Producto 298</t>
  </si>
  <si>
    <t>Producto 299</t>
  </si>
  <si>
    <t>Producto 300</t>
  </si>
  <si>
    <t>Producto 301</t>
  </si>
  <si>
    <t>Producto 302</t>
  </si>
  <si>
    <t>Producto 303</t>
  </si>
  <si>
    <t>Producto 304</t>
  </si>
  <si>
    <t>Producto 305</t>
  </si>
  <si>
    <t>Producto 306</t>
  </si>
  <si>
    <t>Producto 307</t>
  </si>
  <si>
    <t>Producto 308</t>
  </si>
  <si>
    <t>Producto 309</t>
  </si>
  <si>
    <t>Producto 310</t>
  </si>
  <si>
    <t>Producto 311</t>
  </si>
  <si>
    <t>Producto 312</t>
  </si>
  <si>
    <t>Producto 313</t>
  </si>
  <si>
    <t>Producto 314</t>
  </si>
  <si>
    <t>Producto 315</t>
  </si>
  <si>
    <t>Producto 316</t>
  </si>
  <si>
    <t>Producto 317</t>
  </si>
  <si>
    <t>Producto 318</t>
  </si>
  <si>
    <t>Producto 319</t>
  </si>
  <si>
    <t>Producto 320</t>
  </si>
  <si>
    <t>Producto 321</t>
  </si>
  <si>
    <t>Producto 322</t>
  </si>
  <si>
    <t>Producto 323</t>
  </si>
  <si>
    <t>Producto 324</t>
  </si>
  <si>
    <t>Producto 325</t>
  </si>
  <si>
    <t>Producto 326</t>
  </si>
  <si>
    <t>Producto 327</t>
  </si>
  <si>
    <t>Producto 328</t>
  </si>
  <si>
    <t>Producto 329</t>
  </si>
  <si>
    <t>Producto 330</t>
  </si>
  <si>
    <t>Producto 331</t>
  </si>
  <si>
    <t>Producto 332</t>
  </si>
  <si>
    <t>Producto 333</t>
  </si>
  <si>
    <t>Producto 334</t>
  </si>
  <si>
    <t>Producto 335</t>
  </si>
  <si>
    <t>Producto 336</t>
  </si>
  <si>
    <t>Producto 337</t>
  </si>
  <si>
    <t>Producto 338</t>
  </si>
  <si>
    <t>Producto 339</t>
  </si>
  <si>
    <t>Producto 340</t>
  </si>
  <si>
    <t>Producto 341</t>
  </si>
  <si>
    <t>Producto 342</t>
  </si>
  <si>
    <t>Producto 343</t>
  </si>
  <si>
    <t>Producto 344</t>
  </si>
  <si>
    <t>Producto 345</t>
  </si>
  <si>
    <t>Producto 346</t>
  </si>
  <si>
    <t>Producto 347</t>
  </si>
  <si>
    <t>Producto 348</t>
  </si>
  <si>
    <t>Producto 349</t>
  </si>
  <si>
    <t>Producto 350</t>
  </si>
  <si>
    <t>Producto 351</t>
  </si>
  <si>
    <t>Producto 352</t>
  </si>
  <si>
    <t>Producto 353</t>
  </si>
  <si>
    <t>Producto 354</t>
  </si>
  <si>
    <t>Producto 355</t>
  </si>
  <si>
    <t>Producto 356</t>
  </si>
  <si>
    <t>Producto 357</t>
  </si>
  <si>
    <t>Producto 358</t>
  </si>
  <si>
    <t>Producto 359</t>
  </si>
  <si>
    <t>Producto 360</t>
  </si>
  <si>
    <t>Producto 361</t>
  </si>
  <si>
    <t>Producto 362</t>
  </si>
  <si>
    <t>Producto 363</t>
  </si>
  <si>
    <t>Producto 364</t>
  </si>
  <si>
    <t>Producto 365</t>
  </si>
  <si>
    <t>Producto 366</t>
  </si>
  <si>
    <t>Producto 367</t>
  </si>
  <si>
    <t>Producto 368</t>
  </si>
  <si>
    <t>Producto 369</t>
  </si>
  <si>
    <t>Producto 370</t>
  </si>
  <si>
    <t>Producto 371</t>
  </si>
  <si>
    <t>Producto 372</t>
  </si>
  <si>
    <t>Producto 373</t>
  </si>
  <si>
    <t>Producto 374</t>
  </si>
  <si>
    <t>Producto 375</t>
  </si>
  <si>
    <t>Producto 376</t>
  </si>
  <si>
    <t>Producto 377</t>
  </si>
  <si>
    <t>Producto 378</t>
  </si>
  <si>
    <t>Producto 379</t>
  </si>
  <si>
    <t>Producto 380</t>
  </si>
  <si>
    <t>Producto 381</t>
  </si>
  <si>
    <t>Producto 382</t>
  </si>
  <si>
    <t>Producto 383</t>
  </si>
  <si>
    <t>Producto 384</t>
  </si>
  <si>
    <t>Producto 385</t>
  </si>
  <si>
    <t>Producto 386</t>
  </si>
  <si>
    <t>Producto 387</t>
  </si>
  <si>
    <t>Producto 388</t>
  </si>
  <si>
    <t>Producto 389</t>
  </si>
  <si>
    <t>Producto 390</t>
  </si>
  <si>
    <t>Producto 391</t>
  </si>
  <si>
    <t>Producto 392</t>
  </si>
  <si>
    <t>Producto 393</t>
  </si>
  <si>
    <t>Producto 394</t>
  </si>
  <si>
    <t>Producto 395</t>
  </si>
  <si>
    <t>Producto 396</t>
  </si>
  <si>
    <t>Producto 397</t>
  </si>
  <si>
    <t>Producto 398</t>
  </si>
  <si>
    <t>Producto 399</t>
  </si>
  <si>
    <t>Producto 400</t>
  </si>
  <si>
    <t>Producto 401</t>
  </si>
  <si>
    <t>Producto 402</t>
  </si>
  <si>
    <t>Producto 403</t>
  </si>
  <si>
    <t>Producto 404</t>
  </si>
  <si>
    <t>Producto 405</t>
  </si>
  <si>
    <t>Producto 406</t>
  </si>
  <si>
    <t>Producto 407</t>
  </si>
  <si>
    <t>Producto 408</t>
  </si>
  <si>
    <t>Producto 409</t>
  </si>
  <si>
    <t>Producto 410</t>
  </si>
  <si>
    <t>Producto 411</t>
  </si>
  <si>
    <t>Producto 412</t>
  </si>
  <si>
    <t>Producto 413</t>
  </si>
  <si>
    <t>Producto 414</t>
  </si>
  <si>
    <t>Producto 415</t>
  </si>
  <si>
    <t>Producto 416</t>
  </si>
  <si>
    <t>Producto 417</t>
  </si>
  <si>
    <t>Producto 418</t>
  </si>
  <si>
    <t>Producto 419</t>
  </si>
  <si>
    <t>Producto 420</t>
  </si>
  <si>
    <t>Producto 421</t>
  </si>
  <si>
    <t>CABEZAL HP 11 AMARILLO C4813 2200</t>
  </si>
  <si>
    <t>CABEZAL HP AZUL C4811 2200</t>
  </si>
  <si>
    <t>CABEZAS HP MAGENTA C4812 2200</t>
  </si>
  <si>
    <t>CARTUCHO CANON 40 NEGRO</t>
  </si>
  <si>
    <t>CARTUCHO CANON 41 COLOR</t>
  </si>
  <si>
    <t>CARTUCHO CANON BC 02 NEGRO BJC 250-200-230-1000</t>
  </si>
  <si>
    <t>CARTUCHO CANON BC 05 COLOR BJC 250-200-230-1000</t>
  </si>
  <si>
    <t>CARTUCHO CANON BCI 11 COLOR</t>
  </si>
  <si>
    <t>CARTUCHO CANON BCI 11 NEGRO</t>
  </si>
  <si>
    <t>CARTUCHO CANON BCI 21 NEGRO BJC 4300-4400-4100-4550-2000-2100</t>
  </si>
  <si>
    <t>CARTUCHO CANON BCI 24 COLOR</t>
  </si>
  <si>
    <t>CARTUCHO CANON BCI 24 NEGRO</t>
  </si>
  <si>
    <t>CARTUCHO CANON BX3 FAX B95-B640</t>
  </si>
  <si>
    <t>CARTUCHO EPSON COLOR T009201 STYLUS 900-1270-1280</t>
  </si>
  <si>
    <t>CARTUCHO EPSON NEGRO S020187 660</t>
  </si>
  <si>
    <t>CARTUCHO EPSON PRINT PACK PICTURE MATE</t>
  </si>
  <si>
    <t>CARTUCHO EPSON S020047 NEGRO STYLUS IIS-200-820</t>
  </si>
  <si>
    <t>CARTUCHO EPSON S020118 NEGRO STYLUS COLOR 3000-5000</t>
  </si>
  <si>
    <t>CARTUCHO EPSON S020122 AMARILLO STYLUS COLOR 3000-5000</t>
  </si>
  <si>
    <t>CARTUCHO EPSON S020126 MAGENTA STYLUS COLOR 3000-5000</t>
  </si>
  <si>
    <t>CARTUCHO EPSON S020130 CYAN STYLUS COLOR 3000-5000</t>
  </si>
  <si>
    <t>CARTUCHO EPSON S187093 NEGRO 400-500-600-440</t>
  </si>
  <si>
    <t>CARTUCHO EPSON S189108 740I-760-800N-860</t>
  </si>
  <si>
    <t>CARTUCHO EPSON S191089 SC400-440-600S-740I-460</t>
  </si>
  <si>
    <t>CARTUCHO EPSON T005011 COLOR STYLUS COLOR 900-980</t>
  </si>
  <si>
    <t>CARTUCHO EPSON T007201 780-785-870-825</t>
  </si>
  <si>
    <t>CARTUCHO EPSON T008201 COLOR SP870-825</t>
  </si>
  <si>
    <t>CARTUCHO EPSON T014201 COLOR STYLUS COLOR C40SX-UX</t>
  </si>
  <si>
    <t>CARTUCHO EPSON T018311 COLOR STYLUS COLOR 777-777i</t>
  </si>
  <si>
    <t>CARTUCHO EPSON T028201 NEGRO C60</t>
  </si>
  <si>
    <t>CARTUCHO EPSON T029201 COLOR C60</t>
  </si>
  <si>
    <t>CARTUCHO EPSON T032120 NEGRO STYLUS COLOR C80-80N CX5400</t>
  </si>
  <si>
    <t>CARTUCHO EPSON T032220 CYAN STYLUS COLOR C80-80N</t>
  </si>
  <si>
    <t>CARTUCHO EPSON T032320 MAGENTA STYLUS COLOR C80-80N</t>
  </si>
  <si>
    <t>CARTUCHO EPSON T032420 AMARILLO STYLUS COLOR C80-80N</t>
  </si>
  <si>
    <t>CARTUCHO EPSON T036120 NEGRO STYLUS COLOR C42</t>
  </si>
  <si>
    <t>CARTUCHO EPSON T037020 COLOR STYLUS COLOR C42</t>
  </si>
  <si>
    <t>CARTUCHO EPSON T038120 NEGRO STYLUS COLOR C43</t>
  </si>
  <si>
    <t>CARTUCHO EPSON T039020 COLOR STYLUS COLOR C43</t>
  </si>
  <si>
    <t>CARTUCHO EPSON T040120 NEGRO STYLUS COLOR C62</t>
  </si>
  <si>
    <t>CARTUCHO EPSON T041020 COLOR STYLUS COLOR C62</t>
  </si>
  <si>
    <t>CARTUCHO EPSON T042220 CYAN STYLUS COLOR C82</t>
  </si>
  <si>
    <t>CARTUCHO EPSON T042320 MAGENTA STYLUS COLOR C82</t>
  </si>
  <si>
    <t>CARTUCHO EPSON T042420 AMARILLO STYLUS COLOR C82</t>
  </si>
  <si>
    <t>CARTUCHO EPSON T046120 NEGRO STYLUS COLOR C83-C63</t>
  </si>
  <si>
    <t>CARTUCHO EPSON T047220 CYAN STYLUS COLOR C83-C63</t>
  </si>
  <si>
    <t>CARTUCHO EPSON T047320 MAGENTA STYLUS COLOR C83-C63</t>
  </si>
  <si>
    <t>CARTUCHO EPSON T047420 AMARILLO STYLUS COLOR C83-C63</t>
  </si>
  <si>
    <t>CARTUCHO EPSON T048120 NEGRO PHOTO R200-R300M</t>
  </si>
  <si>
    <t>CARTUCHO EPSON T048220 CYAN PHOTO R200-R300M</t>
  </si>
  <si>
    <t>CARTUCHO EPSON T048320 MAGENTA PHOTO R200-R300M</t>
  </si>
  <si>
    <t>CARTUCHO EPSON T048420 YELLOW PHOTO R200-R300M</t>
  </si>
  <si>
    <t>CARTUCHO EPSON T048520 CYAN LITE PHOTO R200-R300M</t>
  </si>
  <si>
    <t>CARTUCHO EPSON T048620 MAGENTA LITE PHOTO R200-R300M</t>
  </si>
  <si>
    <t>CARTUCHO EPSON T054020 GLOSS R1800</t>
  </si>
  <si>
    <t>CARTUCHO EPSON T054120 NEGRO R1800</t>
  </si>
  <si>
    <t>CARTUCHO EPSON T054220 CYAN R1800</t>
  </si>
  <si>
    <t>CARTUCHO EPSON T054320 MAGENTA R1800</t>
  </si>
  <si>
    <t>CARTUCHO EPSON T054420 AMARILLO R1800</t>
  </si>
  <si>
    <t>CARTUCHO EPSON T054720 ROJO R1800</t>
  </si>
  <si>
    <t>CARTUCHO EPSON T054820 NEGRO MATE R1800</t>
  </si>
  <si>
    <t>CARTUCHO EPSON T054920 AZUL R1800</t>
  </si>
  <si>
    <t>CARTUCHO EPSON T063120 NEGRO C67-C87-CX3700-CX4700</t>
  </si>
  <si>
    <t>CARTUCHO EPSON T063220 CYAN C67-C87-CX3700-CX4700</t>
  </si>
  <si>
    <t>CARTUCHO EPSON T063320 MAGENTA C-67-C87-CX3700-CX4700</t>
  </si>
  <si>
    <t>CARTUCHO EPSON T063420 AMARILLO C67-C87-CX3700-CX4700</t>
  </si>
  <si>
    <t>CARTUCHO EPSON T073120 NEGRO C79-87+-CX3900</t>
  </si>
  <si>
    <t>CARTUCHO EPSON T073220 CYAN C79-87+-CX3900</t>
  </si>
  <si>
    <t>CARTUCHO EPSON T073320 MAGENTA C79-87+-CX3900</t>
  </si>
  <si>
    <t>CARTUCHO EPSON T073420 AMARILLO C79-87+-CX3900</t>
  </si>
  <si>
    <t>CARTUCHO EPSON T082120 NEGRO R270-RX590</t>
  </si>
  <si>
    <t>CARTUCHO EPSON T082220 CYAN R270-RX590</t>
  </si>
  <si>
    <t>CARTUCHO EPSON T082320 MAGENTA R270-RX590LT</t>
  </si>
  <si>
    <t>CARTUCHO EPSON T082420 AMARILLO R270-RX590LT</t>
  </si>
  <si>
    <t>CARTUCHO EPSON T082520 CYAN LIGHT R270-RX590LT</t>
  </si>
  <si>
    <t>CARTUCHO EPSON T082620 MAGENTA LIGHT R270-RX590LT</t>
  </si>
  <si>
    <t>CARTUCHO EPSON T090120 NEGRO C92-CX5600</t>
  </si>
  <si>
    <t>CARTUCHO EPSON TO17311 NEGRO STYLUS COLOR 777-777i</t>
  </si>
  <si>
    <t>CARTUCHO HP 02 AMARILLO C8773WL</t>
  </si>
  <si>
    <t>CARTUCHO HP 02 C8721WL</t>
  </si>
  <si>
    <t>CARTUCHO HP 02 CYAN C8771WL</t>
  </si>
  <si>
    <t>CARTUCHO HP 02 CYAN LIGHT C8774WL</t>
  </si>
  <si>
    <t>CARTUCHO HP 02 LIGHT MAGENTA C8775WL</t>
  </si>
  <si>
    <t>CARTUCHO HP 02 MAGENTA C8772WL</t>
  </si>
  <si>
    <t>CARTUCHO HP 10 NEGRO C4844AL DJ 2000-2500</t>
  </si>
  <si>
    <t>CARTUCHO HP 11 AMARILLO C4838 2200</t>
  </si>
  <si>
    <t>CARTUCHO HP 11 CYAN C4836 1000-1100-1200-2200-2230-2250</t>
  </si>
  <si>
    <t>CARTUCHO HP 11 MAGENTA C4837 2200</t>
  </si>
  <si>
    <t>CARTUCHO HP 11 NEGRO C4810  2200</t>
  </si>
  <si>
    <t>CARTUCHO HP 14 COLOR C5010DL OJ 7110-d135-d145-d155 DJ CP1160</t>
  </si>
  <si>
    <t>CARTUCHO HP 14 NEGRO C5011DL OJ 7110-D135-D145-D155 DJ 1160</t>
  </si>
  <si>
    <t>CARTUCHO HP 15 NEGRO C6615DL DJ 810-840-920-3820 OJ 750-950-V40</t>
  </si>
  <si>
    <t>CARTUCHO HP 17 COLOR C6625AL DJ 845 SERIE 600</t>
  </si>
  <si>
    <t>CARTUCHO HP 19 NEGRO C6628AL DJ 350C</t>
  </si>
  <si>
    <t>CARTUCHO HP 20 NEGRO C6614D DJ 610-360-640-656 FAX 1010</t>
  </si>
  <si>
    <t>CARTUCHO HP 21 NEGRO C9351AL DJ 3920-3940 PSC 1400</t>
  </si>
  <si>
    <t>CARTUCHO HP 22 COLOR C9352AL DJ 3920-3940 PSC 1400</t>
  </si>
  <si>
    <t>CARTUCHO HP 23 COLOR C1823D DJ 710C-20C-810C-80C</t>
  </si>
  <si>
    <t>CARTUCHO HP 27 NEGRO C8727AL DJ 3320-3420-3425-3535-3550</t>
  </si>
  <si>
    <t>CARTUCHO HP 28 COLOR C8728AL DJ 3320-3420-3425-3535-3550</t>
  </si>
  <si>
    <t>CARTUCHO HP 29 NEGRO 51629AL OJ 500-600</t>
  </si>
  <si>
    <t>CARTUCHO HP 33 NEGRO 51633ML DJ310-320</t>
  </si>
  <si>
    <t>CARTUCHO HP 41 COLOR 51641A DJ820-850-870-1100 PRO 1150</t>
  </si>
  <si>
    <t>CARTUCHO HP 45 NEGRO 51645A DJ 700C-20C-820C-90C</t>
  </si>
  <si>
    <t>CARTUCHO HP 49 COLOR 51649AL DJ 610C-630-640-656- DJM 350 OJ 500-600</t>
  </si>
  <si>
    <t>CARTUCHO HP 56 NEGRO C6656AL DJ 5150-5550</t>
  </si>
  <si>
    <t>CARTUCHO HP 57 COLOR C6657AL DJ 5150-5550</t>
  </si>
  <si>
    <t>CARTUCHO HP 58 C6658AL</t>
  </si>
  <si>
    <t>CARTUCHO HP 74 CB335 NEGRO</t>
  </si>
  <si>
    <t>CARTUCHO HP 75 CB337WN TRICOLOR J5780</t>
  </si>
  <si>
    <t>CARTUCHO HP 78 COLOR C6578D DJ 930C-959C-979C</t>
  </si>
  <si>
    <t>CARTUCHO HP 88 C9385 NEGRO K550-K5400-L7580-L7680-L7780</t>
  </si>
  <si>
    <t>CARTUCHO HP 88 C9386 CIAN K550-K5400-L7580-L7680-L7780</t>
  </si>
  <si>
    <t>CARTUCHO HP 88 C9387 MAGENTA K550-K5400-L7580-L7680-L7780</t>
  </si>
  <si>
    <t>CARTUCHO HP 88 C9388 AMARILLO K550-K5400-L7580-L7680-L7780</t>
  </si>
  <si>
    <t>CARTUCHO HP 92 NEGRO C9362WL P 7850 DJ 5440 PSC 1510</t>
  </si>
  <si>
    <t>CARTUCHO HP 93 COLOR C9361WL P 7850 DJ 5440- PSC 1510</t>
  </si>
  <si>
    <t>CARTUCHO HP 94 NEGRO C8765WL VIVERA DJ 6540-6840 P 8150-8450</t>
  </si>
  <si>
    <t>CARTUCHO HP 95 COLOR C8766WL VIVERA DJ 6540-6840 P 8150-8450</t>
  </si>
  <si>
    <t>CARTUCHO HP 95 Q7964 CON 50 HOJAS 4X6 FOTOGRAFICAS</t>
  </si>
  <si>
    <t>CARTUCHO HP 95 VALUE PACK X 2</t>
  </si>
  <si>
    <t>CARTUCHO HP 96 C8767WL</t>
  </si>
  <si>
    <t>CARTUCHO HP 97 COLOR C9363WL VIVERA DJ 6540-6840 P 325-8150-8450</t>
  </si>
  <si>
    <t>CARTUCHO HP 98 NEGRO C9364</t>
  </si>
  <si>
    <t>CARTUCHO HP 99 FOTOGRAFICO C9369WL VIVERA DJ 6540-6840 P 8150-8450</t>
  </si>
  <si>
    <t>CARTUCHO LEXMARK 10N0217</t>
  </si>
  <si>
    <t>CARTUCHO LEXMARK 10N0227</t>
  </si>
  <si>
    <t>CARTUCHO LEXMARK 12A1970 1200 D</t>
  </si>
  <si>
    <t>CARTUCHO LEXMARK 32 NEGRO P915-P6250</t>
  </si>
  <si>
    <t>CARTUCHO LEXMARK 33 COLOR</t>
  </si>
  <si>
    <t>CARTUCHO NEGRO EPSON T072126 C110</t>
  </si>
  <si>
    <t>CARTUCHO SAMSUNG M40</t>
  </si>
  <si>
    <t>CINTA 621 CITIZEN 140-190</t>
  </si>
  <si>
    <t>CINTA 635 GENERICA EPSON MX80-8750</t>
  </si>
  <si>
    <t>CINTA BROTHER AX100</t>
  </si>
  <si>
    <t>CINTA CITIZEN COLOR GX140</t>
  </si>
  <si>
    <t>CINTA CORRECTORA GR 143</t>
  </si>
  <si>
    <t>CINTA EPSON 7753</t>
  </si>
  <si>
    <t>CINTA EPSON 7754 LQ 10101-1050</t>
  </si>
  <si>
    <t>CINTA EPSON 8750 SERIE 80 - LX 300-400-800-810-850</t>
  </si>
  <si>
    <t>CINTA EPSON DFX5000, 5000+, DFX8000</t>
  </si>
  <si>
    <t>CINTA EPSON ERC-38B TMU220</t>
  </si>
  <si>
    <t>CINTA EPSON FX890</t>
  </si>
  <si>
    <t>CINTA EPSON LQ1070</t>
  </si>
  <si>
    <t>CINTA EPSON NEGRA LQ670-2500</t>
  </si>
  <si>
    <t>CINTA EPSON SERIE 100 FX1050, MX100, T750, AP2500, 286, FX1170</t>
  </si>
  <si>
    <t>CINTA IMPRESORA FISCAL DP600-IR61-IR60</t>
  </si>
  <si>
    <t>CINTA MAQUINA ESCRIBIR OLYMPIA 505-502 ROYA 600</t>
  </si>
  <si>
    <t>CINTA OLIVETTI DM 290</t>
  </si>
  <si>
    <t>CORRECTOR IBM 82</t>
  </si>
  <si>
    <t>FOTOCONDUCTOR EPSON S051099 EPL 6200L</t>
  </si>
  <si>
    <t>FOTOREVELADOR LEXMARK C500X26G</t>
  </si>
  <si>
    <t>MARGARITA CANON BERLIN ITALIC</t>
  </si>
  <si>
    <t>MINI DISC</t>
  </si>
  <si>
    <t>PAPEL EPSON CARTA 720DPI 100 HOJAS</t>
  </si>
  <si>
    <t>PELICULA FAX GENERICA PANASONIC KXFA136</t>
  </si>
  <si>
    <t>PELICULA FAX PANASONIC KXFA136</t>
  </si>
  <si>
    <t>PELICULA FAX PANASONIC KXFA57</t>
  </si>
  <si>
    <t>PELICULA FAX UX P100-200 FULLMARK</t>
  </si>
  <si>
    <t>PELICULA GENERICA FAX PANASONIC KXFA 55</t>
  </si>
  <si>
    <t>PELICULA PANASONIC KXFA55 X 2</t>
  </si>
  <si>
    <t>PELICULA PANASONIC KX-FHD351</t>
  </si>
  <si>
    <t>PELICULA PARA FAX SHARP UX-300 x 2</t>
  </si>
  <si>
    <t>PELICULA PARA FAX SHARP UX-P200</t>
  </si>
  <si>
    <t>TINTA IMPRESORA CHEQUES</t>
  </si>
  <si>
    <t>TONER AMARILLO ACULASER C1100-CX11NF S050187</t>
  </si>
  <si>
    <t>TONER CANON 104 MF4150</t>
  </si>
  <si>
    <t>TONER CANON E20 PC 700 SERIES</t>
  </si>
  <si>
    <t>TONER CANON FX3</t>
  </si>
  <si>
    <t>TONER CANON GENERICO KATUN GPR10 1310N</t>
  </si>
  <si>
    <t>TONER CANON GPR10 1610</t>
  </si>
  <si>
    <t>TONER CANON GPR15</t>
  </si>
  <si>
    <t>TONER CANON GPR22 IR1019-1023-1023N-1023IF</t>
  </si>
  <si>
    <t>TONER CANON IR 1600 GPR8</t>
  </si>
  <si>
    <t>TONER CANON NEGRO GP-200 IR210S-200L-GP2</t>
  </si>
  <si>
    <t>TONER CANON NP 1010-1020</t>
  </si>
  <si>
    <t>TONER CANON NPG-1  NP1015-1215-1520-2020-6221 X4 CARTUCHOS</t>
  </si>
  <si>
    <t>TONER CANON NPG-11 NP7130-6412-6012</t>
  </si>
  <si>
    <t>TONER CYAN PARA ACULASER C1100-CX11NF S050189</t>
  </si>
  <si>
    <t>TONER DELCOP CLASE A170 - A180</t>
  </si>
  <si>
    <t>TONER DELCOP DC2115-MFP2118</t>
  </si>
  <si>
    <t>TONER EPSON ACULASER 8500 AMARILLO</t>
  </si>
  <si>
    <t>TONER EPSON ACULASER 8500 MAGENTA</t>
  </si>
  <si>
    <t>TONER EPSON ACULASER 8500 NEGRO</t>
  </si>
  <si>
    <t>TONER EPSON AMARILLO S050191  C1100-CX11NF</t>
  </si>
  <si>
    <t>TONER EPSON MAGENTA S050192 C1100-CX11NF</t>
  </si>
  <si>
    <t>TONER EPSON NEGRO S050190 ACULASER CX11NF-C1100</t>
  </si>
  <si>
    <t>TONER EPSON S050087 EPL5900</t>
  </si>
  <si>
    <t>TONER EPSON S050167 EPL 6200L</t>
  </si>
  <si>
    <t>TONER EPSON S051070 EPL-N2050</t>
  </si>
  <si>
    <t>TONER GENERICO CANON 7130</t>
  </si>
  <si>
    <t>TONER GENERICO CANON GPR-10</t>
  </si>
  <si>
    <t>TONER GENERICO KATUN NPG11</t>
  </si>
  <si>
    <t>TONER GENERICO PARA CANON 1010-1020</t>
  </si>
  <si>
    <t>TONER HP 03A C3903A LASER JET 5P-5MP-6P-6MP</t>
  </si>
  <si>
    <t>TONER HP 06A C3906A LASER JET 5L- 6L-3100-3150</t>
  </si>
  <si>
    <t>TONER HP 10A Q2610A LJ 2300</t>
  </si>
  <si>
    <t>TONER HP 12A Q2612A LJ 1010-1015-3015-3020-3030</t>
  </si>
  <si>
    <t>TONER HP 15A C7115A LJ 1000-1200-1220-3300-3380</t>
  </si>
  <si>
    <t>TONER HP 24A Q2624A LJ 1150</t>
  </si>
  <si>
    <t>TONER HP 35 CB435A NEGRO LJP1006-P1005</t>
  </si>
  <si>
    <t>TONER HP 43X C8543X  LJ SERIES 9000</t>
  </si>
  <si>
    <t>TONER HP 49A Q5949A LJ 1160-1320</t>
  </si>
  <si>
    <t>TONER HP 49X Q5949X</t>
  </si>
  <si>
    <t>TONER HP 61X C8061X LJ 4100</t>
  </si>
  <si>
    <t>TONER HP 74A 92274A LASERJET 4J-4mL-4p-4mp</t>
  </si>
  <si>
    <t>TONER HP 82X C4182X LJ 8100-8150</t>
  </si>
  <si>
    <t>TONER HP 92298A LJ 4-4M-5-5M-5NS</t>
  </si>
  <si>
    <t>TONER HP 92A C4092A LJ 1100-1100A-3200</t>
  </si>
  <si>
    <t>TONER HP 96A C4096A LJ 2100-2200</t>
  </si>
  <si>
    <t>TONER HP CB537A M1120</t>
  </si>
  <si>
    <t>TONER HP Q3960A NEGRO LASER JET 2550</t>
  </si>
  <si>
    <t>TONER HP Q3961 AMARILLO LASERJET 2550</t>
  </si>
  <si>
    <t>TONER HP Q3962 AZUL LASERJET 2550</t>
  </si>
  <si>
    <t>TONER HP Q3963 MAGENTA LASERJET 2550</t>
  </si>
  <si>
    <t>TONER HP Q5942X 4250-4350 20000PAG</t>
  </si>
  <si>
    <t>TONER HP Q6000A LJ 2600-2602</t>
  </si>
  <si>
    <t>TONER HP Q6001A CYAN LJ2600-2602</t>
  </si>
  <si>
    <t>TONER HP Q6002A AMARILLO LJ 2600-2602</t>
  </si>
  <si>
    <t>TONER HP Q6003A MAGENTA LJ 2600-2602</t>
  </si>
  <si>
    <t>TONER HP Q6470A NEGRO LASER JET 3600-3</t>
  </si>
  <si>
    <t>TONER HP Q6473A MAGENTA 3600-3800</t>
  </si>
  <si>
    <t>TONER HP Q7581A CYAN LASER JET CP3505</t>
  </si>
  <si>
    <t>TONER HP Q7582A YELLOW LASER JET CP3505DN</t>
  </si>
  <si>
    <t>TONER HP Q7583A MAGENTA LASER JET CP3505DN</t>
  </si>
  <si>
    <t>TONER KATUN CANON NEGRO NPG-1</t>
  </si>
  <si>
    <t>TONER LEXMARK C500H2CG CYAN C500</t>
  </si>
  <si>
    <t>TONER LEXMARK C500H2KG NEGRO C500</t>
  </si>
  <si>
    <t>TONER LEXMARK C500H2MG MAGENTA C500</t>
  </si>
  <si>
    <t>TONER LEXMARK C500H2YG YELLOW C500</t>
  </si>
  <si>
    <t>TONER LEXMARK E210 LASER</t>
  </si>
  <si>
    <t>TONER MAGENTA PARA ACULASER C1100-CX11NF S050188</t>
  </si>
  <si>
    <t>TONER PANASONIC PARA FAX KXL521, KFA76, KXFA77</t>
  </si>
  <si>
    <t>TONER SAMSUMG NEGRO ML1710D3 IMPRESORA 1710-1740</t>
  </si>
  <si>
    <t>TONER SAMSUNG AMARILLO CLP300N</t>
  </si>
  <si>
    <t>TONER SAMSUNG AZUL CLP300N 1000</t>
  </si>
  <si>
    <t>TONER SAMSUNG ML-1210</t>
  </si>
  <si>
    <t>TONER SAMSUNG ML2010-ML2571N 3000 HOJAS</t>
  </si>
  <si>
    <t>TONER SAMSUNG NEGRO CLP300N</t>
  </si>
  <si>
    <t>TONER SAMSUNG ROJO CLP300N 1000</t>
  </si>
  <si>
    <t>TONER SAMSUNG SCX-4521D3</t>
  </si>
  <si>
    <t>TONER XEROX 113R667 PE16</t>
  </si>
  <si>
    <t>TONER XEROX 723 CYAN</t>
  </si>
  <si>
    <t>TONER XEROX 724 MAGENTA</t>
  </si>
  <si>
    <t>TONER XEROX 725 AMARILLO</t>
  </si>
  <si>
    <t>TONER XEROX 726 NEGRO</t>
  </si>
  <si>
    <t>TONER XEROX M15</t>
  </si>
  <si>
    <t>TONER XEROX WC PE120 13R00606</t>
  </si>
  <si>
    <t>UNIDAD FOTOCONDUCTORA S051104 C1100-CX11NF</t>
  </si>
  <si>
    <t>PRODUCTOS SELECCIONADOS PARA PEDIDO AC-431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</si>
</sst>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 * #,##0.00_ ;_ * \-#,##0.00_ ;_ * &quot;-&quot;??_ ;_ @_ "/>
    <numFmt numFmtId="165" formatCode="_-[$$-340A]\ * #,##0_-;\-[$$-340A]\ * #,##0_-;_-[$$-340A]\ * &quot;-&quot;_-;_-@_-"/>
    <numFmt numFmtId="166" formatCode="0.0%"/>
    <numFmt numFmtId="167" formatCode="_ [$S/.-280A]\ * #,##0_ ;_ [$S/.-280A]\ * \-#,##0_ ;_ [$S/.-280A]\ * &quot;-&quot;_ ;_ @_ "/>
    <numFmt numFmtId="168" formatCode="000000000"/>
    <numFmt numFmtId="169" formatCode="0000000000000000000"/>
    <numFmt numFmtId="170" formatCode="0000000000"/>
    <numFmt numFmtId="171" formatCode="0000000"/>
    <numFmt numFmtId="172" formatCode="00000000000"/>
    <numFmt numFmtId="173" formatCode="00000000"/>
    <numFmt numFmtId="174" formatCode="0000000000000000"/>
    <numFmt numFmtId="175" formatCode="000000000000000"/>
    <numFmt numFmtId="176" formatCode="000000000000"/>
    <numFmt numFmtId="177" formatCode="00000000000000000"/>
    <numFmt numFmtId="178" formatCode="0000000000000"/>
    <numFmt numFmtId="179" formatCode="000000"/>
    <numFmt numFmtId="180" formatCode="00000"/>
    <numFmt numFmtId="181" formatCode="00000000000000"/>
    <numFmt numFmtId="182" formatCode="_ * #,##0_ ;_ * \-#,##0_ ;_ * &quot;-&quot;??_ ;_ @_ "/>
    <numFmt numFmtId="183" formatCode="000"/>
    <numFmt numFmtId="184" formatCode="General_)"/>
    <numFmt numFmtId="185" formatCode="_-* #,##0.00\ _P_t_s_-;\-* #,##0.00\ _P_t_s_-;_-* &quot;-&quot;??\ _P_t_s_-;_-@_-"/>
    <numFmt numFmtId="186" formatCode="_([$$-409]* #,##0_);_([$$-409]* \(#,##0\);_([$$-409]* &quot;-&quot;_);_(@_)"/>
    <numFmt numFmtId="187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3" tint="0.39997558519241921"/>
      <name val="Arial"/>
      <family val="2"/>
    </font>
    <font>
      <i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 Narrow"/>
      <family val="2"/>
    </font>
    <font>
      <b/>
      <i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 Narrow"/>
      <family val="2"/>
    </font>
    <font>
      <sz val="8"/>
      <name val="Arial"/>
      <family val="2"/>
    </font>
    <font>
      <b/>
      <sz val="10"/>
      <color indexed="21"/>
      <name val="Arial"/>
      <family val="2"/>
    </font>
    <font>
      <sz val="9"/>
      <name val="Arial"/>
      <family val="2"/>
    </font>
    <font>
      <sz val="10"/>
      <color indexed="57"/>
      <name val="Arial"/>
      <family val="2"/>
    </font>
    <font>
      <b/>
      <i/>
      <sz val="18"/>
      <color indexed="57"/>
      <name val="Arial Narrow"/>
      <family val="2"/>
    </font>
    <font>
      <b/>
      <sz val="18"/>
      <color rgb="FF00B050"/>
      <name val="Baskerville Old Face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6"/>
      <name val="Arial"/>
      <family val="2"/>
    </font>
    <font>
      <b/>
      <sz val="11"/>
      <name val="Arial"/>
      <family val="2"/>
    </font>
    <font>
      <b/>
      <sz val="10"/>
      <color indexed="17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ck">
        <color indexed="23"/>
      </bottom>
      <diagonal/>
    </border>
    <border>
      <left/>
      <right/>
      <top style="thin">
        <color theme="6" tint="0.39997558519241921"/>
      </top>
      <bottom style="thick">
        <color indexed="23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ck">
        <color indexed="23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 style="thin">
        <color theme="6" tint="-0.249977111117893"/>
      </left>
      <right style="thick">
        <color theme="6" tint="-0.249977111117893"/>
      </right>
      <top/>
      <bottom style="thick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ck">
        <color theme="6" tint="-0.249977111117893"/>
      </bottom>
      <diagonal/>
    </border>
    <border>
      <left/>
      <right style="thin">
        <color theme="6" tint="-0.249977111117893"/>
      </right>
      <top/>
      <bottom style="thick">
        <color theme="6" tint="-0.249977111117893"/>
      </bottom>
      <diagonal/>
    </border>
    <border>
      <left/>
      <right/>
      <top/>
      <bottom style="thick">
        <color theme="6" tint="-0.249977111117893"/>
      </bottom>
      <diagonal/>
    </border>
    <border>
      <left/>
      <right style="thick">
        <color theme="6" tint="-0.249977111117893"/>
      </right>
      <top/>
      <bottom/>
      <diagonal/>
    </border>
    <border>
      <left style="thin">
        <color theme="6" tint="-0.249977111117893"/>
      </left>
      <right style="thick">
        <color theme="6" tint="-0.249977111117893"/>
      </right>
      <top style="thin">
        <color theme="6" tint="-0.249977111117893"/>
      </top>
      <bottom style="double">
        <color theme="6" tint="-0.499984740745262"/>
      </bottom>
      <diagonal/>
    </border>
    <border>
      <left/>
      <right style="thin">
        <color theme="6" tint="-0.249977111117893"/>
      </right>
      <top/>
      <bottom style="double">
        <color theme="6" tint="-0.499984740745262"/>
      </bottom>
      <diagonal/>
    </border>
    <border>
      <left style="thin">
        <color theme="6" tint="-0.249977111117893"/>
      </left>
      <right/>
      <top/>
      <bottom style="double">
        <color theme="6" tint="-0.499984740745262"/>
      </bottom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ck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double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double">
        <color theme="6" tint="-0.499984740745262"/>
      </bottom>
      <diagonal/>
    </border>
    <border>
      <left style="thin">
        <color theme="6" tint="-0.249977111117893"/>
      </left>
      <right style="thick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 style="thick">
        <color theme="6" tint="-0.249977111117893"/>
      </right>
      <top/>
      <bottom style="double">
        <color theme="6" tint="-0.499984740745262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double">
        <color theme="6" tint="-0.499984740745262"/>
      </bottom>
      <diagonal/>
    </border>
    <border>
      <left/>
      <right style="thick">
        <color theme="6" tint="-0.249977111117893"/>
      </right>
      <top/>
      <bottom style="double">
        <color theme="6" tint="-0.499984740745262"/>
      </bottom>
      <diagonal/>
    </border>
    <border>
      <left/>
      <right/>
      <top/>
      <bottom style="double">
        <color theme="6" tint="-0.499984740745262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/>
      <right style="thick">
        <color theme="6" tint="-0.249977111117893"/>
      </right>
      <top style="thick">
        <color theme="6" tint="-0.249977111117893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9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6" fillId="0" borderId="0"/>
    <xf numFmtId="0" fontId="6" fillId="0" borderId="0"/>
    <xf numFmtId="185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89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6" fillId="0" borderId="0" xfId="1"/>
    <xf numFmtId="0" fontId="6" fillId="0" borderId="0" xfId="1" applyAlignment="1">
      <alignment horizontal="center" vertical="center"/>
    </xf>
    <xf numFmtId="0" fontId="9" fillId="0" borderId="4" xfId="1" applyFont="1" applyFill="1" applyBorder="1" applyAlignment="1">
      <alignment horizontal="left"/>
    </xf>
    <xf numFmtId="0" fontId="6" fillId="4" borderId="4" xfId="1" applyFont="1" applyFill="1" applyBorder="1" applyAlignment="1">
      <alignment horizontal="left"/>
    </xf>
    <xf numFmtId="165" fontId="6" fillId="4" borderId="4" xfId="1" applyNumberFormat="1" applyFont="1" applyFill="1" applyBorder="1" applyAlignment="1">
      <alignment horizontal="left"/>
    </xf>
    <xf numFmtId="0" fontId="6" fillId="0" borderId="4" xfId="1" applyFont="1" applyFill="1" applyBorder="1" applyAlignment="1">
      <alignment horizontal="right"/>
    </xf>
    <xf numFmtId="0" fontId="10" fillId="0" borderId="4" xfId="1" applyFont="1" applyFill="1" applyBorder="1" applyAlignment="1">
      <alignment horizontal="left"/>
    </xf>
    <xf numFmtId="165" fontId="6" fillId="4" borderId="4" xfId="2" applyNumberFormat="1" applyFont="1" applyFill="1" applyBorder="1" applyAlignment="1">
      <alignment horizontal="left"/>
    </xf>
    <xf numFmtId="0" fontId="9" fillId="0" borderId="5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right"/>
    </xf>
    <xf numFmtId="0" fontId="10" fillId="0" borderId="5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/>
    </xf>
    <xf numFmtId="0" fontId="6" fillId="0" borderId="0" xfId="1" applyBorder="1"/>
    <xf numFmtId="0" fontId="6" fillId="0" borderId="0" xfId="1" applyNumberFormat="1" applyFont="1" applyFill="1" applyBorder="1" applyAlignment="1">
      <alignment horizontal="right"/>
    </xf>
    <xf numFmtId="0" fontId="11" fillId="5" borderId="6" xfId="1" applyFont="1" applyFill="1" applyBorder="1" applyAlignment="1">
      <alignment horizontal="center" vertical="center"/>
    </xf>
    <xf numFmtId="0" fontId="6" fillId="0" borderId="0" xfId="1" applyAlignment="1"/>
    <xf numFmtId="0" fontId="6" fillId="0" borderId="7" xfId="1" applyFont="1" applyFill="1" applyBorder="1" applyAlignment="1">
      <alignment horizontal="left"/>
    </xf>
    <xf numFmtId="0" fontId="6" fillId="0" borderId="8" xfId="1" applyFont="1" applyFill="1" applyBorder="1" applyAlignment="1">
      <alignment horizontal="left"/>
    </xf>
    <xf numFmtId="166" fontId="6" fillId="0" borderId="8" xfId="1" applyNumberFormat="1" applyFont="1" applyFill="1" applyBorder="1" applyAlignment="1">
      <alignment horizontal="right"/>
    </xf>
    <xf numFmtId="0" fontId="6" fillId="0" borderId="9" xfId="1" applyFont="1" applyFill="1" applyBorder="1" applyAlignment="1">
      <alignment horizontal="left"/>
    </xf>
    <xf numFmtId="166" fontId="6" fillId="0" borderId="9" xfId="1" applyNumberFormat="1" applyFont="1" applyFill="1" applyBorder="1" applyAlignment="1">
      <alignment horizontal="right"/>
    </xf>
    <xf numFmtId="10" fontId="6" fillId="0" borderId="9" xfId="1" applyNumberFormat="1" applyFont="1" applyFill="1" applyBorder="1" applyAlignment="1">
      <alignment horizontal="right"/>
    </xf>
    <xf numFmtId="0" fontId="6" fillId="0" borderId="10" xfId="1" applyFont="1" applyFill="1" applyBorder="1" applyAlignment="1">
      <alignment horizontal="left"/>
    </xf>
    <xf numFmtId="166" fontId="6" fillId="0" borderId="10" xfId="1" applyNumberFormat="1" applyFont="1" applyFill="1" applyBorder="1" applyAlignment="1">
      <alignment horizontal="right"/>
    </xf>
    <xf numFmtId="10" fontId="6" fillId="0" borderId="8" xfId="1" applyNumberFormat="1" applyFont="1" applyFill="1" applyBorder="1" applyAlignment="1">
      <alignment horizontal="right"/>
    </xf>
    <xf numFmtId="9" fontId="6" fillId="0" borderId="9" xfId="1" applyNumberFormat="1" applyFont="1" applyFill="1" applyBorder="1" applyAlignment="1">
      <alignment horizontal="right"/>
    </xf>
    <xf numFmtId="10" fontId="6" fillId="0" borderId="10" xfId="1" applyNumberFormat="1" applyFont="1" applyFill="1" applyBorder="1" applyAlignment="1">
      <alignment horizontal="right"/>
    </xf>
    <xf numFmtId="0" fontId="5" fillId="0" borderId="0" xfId="1" applyFont="1" applyBorder="1"/>
    <xf numFmtId="167" fontId="6" fillId="0" borderId="10" xfId="1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0" fontId="0" fillId="7" borderId="2" xfId="0" applyFill="1" applyBorder="1"/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173" fontId="0" fillId="0" borderId="0" xfId="0" applyNumberFormat="1" applyFont="1"/>
    <xf numFmtId="168" fontId="7" fillId="0" borderId="0" xfId="0" quotePrefix="1" applyNumberFormat="1" applyFont="1"/>
    <xf numFmtId="169" fontId="7" fillId="0" borderId="0" xfId="0" applyNumberFormat="1" applyFont="1"/>
    <xf numFmtId="170" fontId="7" fillId="0" borderId="0" xfId="0" quotePrefix="1" applyNumberFormat="1" applyFont="1"/>
    <xf numFmtId="171" fontId="7" fillId="0" borderId="0" xfId="0" quotePrefix="1" applyNumberFormat="1" applyFont="1"/>
    <xf numFmtId="173" fontId="7" fillId="0" borderId="0" xfId="0" quotePrefix="1" applyNumberFormat="1" applyFont="1"/>
    <xf numFmtId="172" fontId="7" fillId="0" borderId="0" xfId="0" quotePrefix="1" applyNumberFormat="1" applyFont="1"/>
    <xf numFmtId="176" fontId="7" fillId="0" borderId="0" xfId="0" quotePrefix="1" applyNumberFormat="1" applyFont="1"/>
    <xf numFmtId="178" fontId="7" fillId="0" borderId="0" xfId="0" quotePrefix="1" applyNumberFormat="1" applyFont="1"/>
    <xf numFmtId="177" fontId="7" fillId="0" borderId="0" xfId="0" quotePrefix="1" applyNumberFormat="1" applyFont="1"/>
    <xf numFmtId="179" fontId="7" fillId="0" borderId="0" xfId="0" quotePrefix="1" applyNumberFormat="1" applyFont="1"/>
    <xf numFmtId="180" fontId="7" fillId="0" borderId="0" xfId="0" quotePrefix="1" applyNumberFormat="1" applyFont="1"/>
    <xf numFmtId="181" fontId="7" fillId="0" borderId="0" xfId="0" quotePrefix="1" applyNumberFormat="1" applyFont="1"/>
    <xf numFmtId="175" fontId="7" fillId="0" borderId="0" xfId="0" quotePrefix="1" applyNumberFormat="1" applyFont="1"/>
    <xf numFmtId="174" fontId="7" fillId="0" borderId="0" xfId="0" quotePrefix="1" applyNumberFormat="1" applyFont="1"/>
    <xf numFmtId="182" fontId="7" fillId="0" borderId="0" xfId="3" quotePrefix="1" applyNumberFormat="1" applyFont="1"/>
    <xf numFmtId="0" fontId="2" fillId="0" borderId="2" xfId="0" applyFont="1" applyFill="1" applyBorder="1" applyAlignment="1">
      <alignment horizontal="center"/>
    </xf>
    <xf numFmtId="0" fontId="2" fillId="8" borderId="2" xfId="3" applyNumberFormat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" vertical="center"/>
    </xf>
    <xf numFmtId="0" fontId="6" fillId="0" borderId="0" xfId="4"/>
    <xf numFmtId="0" fontId="14" fillId="0" borderId="11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0" borderId="12" xfId="1" applyFont="1" applyBorder="1" applyAlignment="1">
      <alignment horizontal="left"/>
    </xf>
    <xf numFmtId="0" fontId="15" fillId="0" borderId="12" xfId="4" applyNumberFormat="1" applyFont="1" applyBorder="1" applyAlignment="1"/>
    <xf numFmtId="0" fontId="14" fillId="0" borderId="13" xfId="4" applyNumberFormat="1" applyFont="1" applyBorder="1" applyAlignment="1"/>
    <xf numFmtId="0" fontId="14" fillId="9" borderId="14" xfId="1" applyFont="1" applyFill="1" applyBorder="1" applyAlignment="1">
      <alignment horizontal="center"/>
    </xf>
    <xf numFmtId="0" fontId="14" fillId="9" borderId="15" xfId="1" applyFont="1" applyFill="1" applyBorder="1" applyAlignment="1">
      <alignment horizontal="center"/>
    </xf>
    <xf numFmtId="0" fontId="14" fillId="9" borderId="15" xfId="1" applyFont="1" applyFill="1" applyBorder="1" applyAlignment="1">
      <alignment horizontal="left"/>
    </xf>
    <xf numFmtId="0" fontId="15" fillId="9" borderId="15" xfId="4" applyNumberFormat="1" applyFont="1" applyFill="1" applyBorder="1" applyAlignment="1"/>
    <xf numFmtId="0" fontId="14" fillId="9" borderId="16" xfId="4" applyNumberFormat="1" applyFont="1" applyFill="1" applyBorder="1" applyAlignment="1"/>
    <xf numFmtId="0" fontId="14" fillId="0" borderId="14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5" xfId="1" applyFont="1" applyBorder="1" applyAlignment="1">
      <alignment horizontal="left"/>
    </xf>
    <xf numFmtId="0" fontId="15" fillId="0" borderId="15" xfId="4" applyNumberFormat="1" applyFont="1" applyBorder="1" applyAlignment="1"/>
    <xf numFmtId="0" fontId="14" fillId="0" borderId="16" xfId="4" applyNumberFormat="1" applyFont="1" applyBorder="1" applyAlignment="1"/>
    <xf numFmtId="0" fontId="16" fillId="10" borderId="14" xfId="4" applyNumberFormat="1" applyFont="1" applyFill="1" applyBorder="1" applyAlignment="1">
      <alignment horizontal="center"/>
    </xf>
    <xf numFmtId="0" fontId="16" fillId="10" borderId="15" xfId="4" applyNumberFormat="1" applyFont="1" applyFill="1" applyBorder="1" applyAlignment="1">
      <alignment horizontal="center"/>
    </xf>
    <xf numFmtId="0" fontId="16" fillId="10" borderId="16" xfId="4" applyNumberFormat="1" applyFont="1" applyFill="1" applyBorder="1" applyAlignment="1">
      <alignment horizontal="center"/>
    </xf>
    <xf numFmtId="0" fontId="17" fillId="0" borderId="0" xfId="4" applyFont="1" applyAlignment="1">
      <alignment horizontal="center"/>
    </xf>
    <xf numFmtId="0" fontId="6" fillId="0" borderId="0" xfId="5"/>
    <xf numFmtId="2" fontId="6" fillId="0" borderId="0" xfId="5" applyNumberFormat="1"/>
    <xf numFmtId="4" fontId="11" fillId="11" borderId="17" xfId="5" applyNumberFormat="1" applyFont="1" applyFill="1" applyBorder="1"/>
    <xf numFmtId="0" fontId="11" fillId="0" borderId="19" xfId="5" applyFont="1" applyFill="1" applyBorder="1" applyAlignment="1">
      <alignment horizontal="center"/>
    </xf>
    <xf numFmtId="0" fontId="6" fillId="0" borderId="20" xfId="5" applyFont="1" applyFill="1" applyBorder="1"/>
    <xf numFmtId="0" fontId="6" fillId="0" borderId="20" xfId="5" applyFill="1" applyBorder="1"/>
    <xf numFmtId="0" fontId="6" fillId="0" borderId="21" xfId="5" applyBorder="1"/>
    <xf numFmtId="4" fontId="6" fillId="11" borderId="22" xfId="5" applyNumberFormat="1" applyFont="1" applyFill="1" applyBorder="1"/>
    <xf numFmtId="0" fontId="11" fillId="0" borderId="25" xfId="5" applyFont="1" applyFill="1" applyBorder="1" applyAlignment="1">
      <alignment horizontal="centerContinuous"/>
    </xf>
    <xf numFmtId="0" fontId="18" fillId="0" borderId="0" xfId="5" applyFont="1" applyFill="1" applyBorder="1" applyAlignment="1">
      <alignment horizontal="centerContinuous"/>
    </xf>
    <xf numFmtId="4" fontId="11" fillId="11" borderId="26" xfId="5" applyNumberFormat="1" applyFont="1" applyFill="1" applyBorder="1"/>
    <xf numFmtId="0" fontId="11" fillId="0" borderId="25" xfId="5" applyFont="1" applyFill="1" applyBorder="1" applyAlignment="1">
      <alignment horizontal="center"/>
    </xf>
    <xf numFmtId="0" fontId="6" fillId="0" borderId="0" xfId="5" applyFont="1" applyFill="1" applyBorder="1"/>
    <xf numFmtId="0" fontId="6" fillId="0" borderId="0" xfId="5" applyFill="1" applyBorder="1"/>
    <xf numFmtId="0" fontId="6" fillId="0" borderId="27" xfId="5" applyFont="1" applyFill="1" applyBorder="1"/>
    <xf numFmtId="0" fontId="5" fillId="0" borderId="28" xfId="5" applyFont="1" applyFill="1" applyBorder="1" applyAlignment="1">
      <alignment horizontal="center"/>
    </xf>
    <xf numFmtId="0" fontId="6" fillId="0" borderId="30" xfId="5" applyFont="1" applyFill="1" applyBorder="1"/>
    <xf numFmtId="0" fontId="5" fillId="0" borderId="31" xfId="5" applyFont="1" applyFill="1" applyBorder="1" applyAlignment="1">
      <alignment horizontal="center"/>
    </xf>
    <xf numFmtId="0" fontId="6" fillId="11" borderId="32" xfId="5" applyFont="1" applyFill="1" applyBorder="1"/>
    <xf numFmtId="0" fontId="6" fillId="0" borderId="32" xfId="5" applyFont="1" applyFill="1" applyBorder="1"/>
    <xf numFmtId="9" fontId="6" fillId="11" borderId="32" xfId="2" applyFont="1" applyFill="1" applyBorder="1"/>
    <xf numFmtId="0" fontId="5" fillId="0" borderId="33" xfId="5" applyFont="1" applyFill="1" applyBorder="1" applyAlignment="1">
      <alignment horizontal="center"/>
    </xf>
    <xf numFmtId="2" fontId="19" fillId="12" borderId="34" xfId="5" applyNumberFormat="1" applyFont="1" applyFill="1" applyBorder="1" applyAlignment="1">
      <alignment horizontal="center"/>
    </xf>
    <xf numFmtId="0" fontId="19" fillId="12" borderId="35" xfId="5" applyFont="1" applyFill="1" applyBorder="1" applyAlignment="1">
      <alignment horizontal="center"/>
    </xf>
    <xf numFmtId="0" fontId="19" fillId="12" borderId="23" xfId="5" applyFont="1" applyFill="1" applyBorder="1" applyAlignment="1">
      <alignment horizontal="center"/>
    </xf>
    <xf numFmtId="2" fontId="6" fillId="0" borderId="36" xfId="5" applyNumberFormat="1" applyBorder="1"/>
    <xf numFmtId="0" fontId="6" fillId="0" borderId="37" xfId="5" applyBorder="1"/>
    <xf numFmtId="2" fontId="6" fillId="0" borderId="21" xfId="5" applyNumberFormat="1" applyBorder="1"/>
    <xf numFmtId="0" fontId="6" fillId="0" borderId="0" xfId="5" applyBorder="1"/>
    <xf numFmtId="0" fontId="20" fillId="0" borderId="0" xfId="5" applyFont="1" applyBorder="1"/>
    <xf numFmtId="14" fontId="5" fillId="11" borderId="29" xfId="5" applyNumberFormat="1" applyFont="1" applyFill="1" applyBorder="1" applyAlignment="1">
      <alignment horizontal="center"/>
    </xf>
    <xf numFmtId="183" fontId="11" fillId="0" borderId="29" xfId="5" applyNumberFormat="1" applyFont="1" applyFill="1" applyBorder="1"/>
    <xf numFmtId="0" fontId="21" fillId="0" borderId="0" xfId="5" applyFont="1" applyBorder="1"/>
    <xf numFmtId="0" fontId="22" fillId="0" borderId="38" xfId="5" applyFont="1" applyFill="1" applyBorder="1"/>
    <xf numFmtId="2" fontId="23" fillId="0" borderId="0" xfId="5" applyNumberFormat="1" applyFont="1" applyBorder="1"/>
    <xf numFmtId="0" fontId="23" fillId="0" borderId="0" xfId="5" applyFont="1" applyBorder="1"/>
    <xf numFmtId="2" fontId="24" fillId="0" borderId="39" xfId="5" applyNumberFormat="1" applyFont="1" applyBorder="1" applyAlignment="1">
      <alignment horizontal="centerContinuous"/>
    </xf>
    <xf numFmtId="0" fontId="24" fillId="0" borderId="0" xfId="5" applyFont="1" applyFill="1" applyBorder="1" applyAlignment="1">
      <alignment horizontal="centerContinuous"/>
    </xf>
    <xf numFmtId="0" fontId="25" fillId="0" borderId="0" xfId="5" applyFont="1" applyFill="1" applyBorder="1" applyAlignment="1">
      <alignment horizontal="centerContinuous"/>
    </xf>
    <xf numFmtId="0" fontId="26" fillId="0" borderId="0" xfId="5" applyFont="1" applyFill="1" applyBorder="1" applyAlignment="1">
      <alignment horizontal="centerContinuous"/>
    </xf>
    <xf numFmtId="2" fontId="6" fillId="0" borderId="20" xfId="5" applyNumberFormat="1" applyBorder="1"/>
    <xf numFmtId="0" fontId="6" fillId="0" borderId="20" xfId="5" applyBorder="1"/>
    <xf numFmtId="0" fontId="6" fillId="0" borderId="0" xfId="1" applyFont="1"/>
    <xf numFmtId="0" fontId="6" fillId="0" borderId="0" xfId="1" applyFont="1" applyAlignment="1" applyProtection="1">
      <alignment horizontal="left"/>
    </xf>
    <xf numFmtId="184" fontId="6" fillId="0" borderId="0" xfId="1" applyNumberFormat="1" applyFont="1" applyProtection="1"/>
    <xf numFmtId="186" fontId="31" fillId="0" borderId="40" xfId="6" applyNumberFormat="1" applyFont="1" applyBorder="1" applyAlignment="1" applyProtection="1">
      <alignment horizontal="left"/>
    </xf>
    <xf numFmtId="0" fontId="6" fillId="0" borderId="40" xfId="1" applyFont="1" applyBorder="1" applyAlignment="1" applyProtection="1">
      <alignment horizontal="left" indent="1"/>
    </xf>
    <xf numFmtId="184" fontId="11" fillId="0" borderId="40" xfId="1" applyNumberFormat="1" applyFont="1" applyBorder="1" applyAlignment="1" applyProtection="1">
      <alignment horizontal="center"/>
    </xf>
    <xf numFmtId="184" fontId="6" fillId="0" borderId="40" xfId="1" applyNumberFormat="1" applyFont="1" applyBorder="1" applyAlignment="1" applyProtection="1">
      <alignment horizontal="left" indent="1"/>
    </xf>
    <xf numFmtId="184" fontId="6" fillId="13" borderId="41" xfId="1" applyNumberFormat="1" applyFont="1" applyFill="1" applyBorder="1" applyProtection="1"/>
    <xf numFmtId="186" fontId="31" fillId="0" borderId="0" xfId="6" applyNumberFormat="1" applyFont="1" applyBorder="1" applyAlignment="1" applyProtection="1">
      <alignment horizontal="left"/>
    </xf>
    <xf numFmtId="186" fontId="31" fillId="0" borderId="42" xfId="6" applyNumberFormat="1" applyFont="1" applyBorder="1" applyAlignment="1" applyProtection="1">
      <alignment horizontal="left"/>
    </xf>
    <xf numFmtId="0" fontId="6" fillId="0" borderId="42" xfId="1" applyFont="1" applyBorder="1" applyAlignment="1" applyProtection="1">
      <alignment horizontal="left" indent="1"/>
    </xf>
    <xf numFmtId="184" fontId="11" fillId="0" borderId="42" xfId="1" applyNumberFormat="1" applyFont="1" applyBorder="1" applyAlignment="1" applyProtection="1">
      <alignment horizontal="center"/>
    </xf>
    <xf numFmtId="184" fontId="6" fillId="0" borderId="42" xfId="1" applyNumberFormat="1" applyFont="1" applyBorder="1" applyAlignment="1" applyProtection="1">
      <alignment horizontal="left" indent="1"/>
    </xf>
    <xf numFmtId="184" fontId="6" fillId="13" borderId="43" xfId="1" applyNumberFormat="1" applyFont="1" applyFill="1" applyBorder="1" applyProtection="1"/>
    <xf numFmtId="0" fontId="11" fillId="0" borderId="42" xfId="1" applyFont="1" applyBorder="1" applyAlignment="1" applyProtection="1">
      <alignment horizontal="center"/>
    </xf>
    <xf numFmtId="186" fontId="31" fillId="0" borderId="44" xfId="6" applyNumberFormat="1" applyFont="1" applyBorder="1" applyAlignment="1" applyProtection="1">
      <alignment horizontal="left"/>
    </xf>
    <xf numFmtId="184" fontId="6" fillId="0" borderId="44" xfId="1" applyNumberFormat="1" applyFont="1" applyBorder="1" applyAlignment="1" applyProtection="1">
      <alignment horizontal="left" indent="1"/>
    </xf>
    <xf numFmtId="184" fontId="11" fillId="0" borderId="44" xfId="1" applyNumberFormat="1" applyFont="1" applyBorder="1" applyAlignment="1" applyProtection="1">
      <alignment horizontal="center"/>
    </xf>
    <xf numFmtId="184" fontId="6" fillId="13" borderId="45" xfId="1" applyNumberFormat="1" applyFont="1" applyFill="1" applyBorder="1" applyProtection="1"/>
    <xf numFmtId="0" fontId="11" fillId="0" borderId="44" xfId="1" applyFont="1" applyBorder="1" applyAlignment="1" applyProtection="1">
      <alignment horizontal="center"/>
    </xf>
    <xf numFmtId="0" fontId="6" fillId="0" borderId="44" xfId="1" applyFont="1" applyBorder="1" applyAlignment="1" applyProtection="1">
      <alignment horizontal="left" indent="1"/>
    </xf>
    <xf numFmtId="0" fontId="6" fillId="0" borderId="46" xfId="1" applyFont="1" applyFill="1" applyBorder="1" applyAlignment="1" applyProtection="1">
      <alignment horizontal="left" indent="1"/>
    </xf>
    <xf numFmtId="0" fontId="6" fillId="0" borderId="40" xfId="1" applyFont="1" applyFill="1" applyBorder="1" applyAlignment="1" applyProtection="1">
      <alignment horizontal="left" indent="1"/>
    </xf>
    <xf numFmtId="0" fontId="11" fillId="0" borderId="40" xfId="1" applyFont="1" applyBorder="1" applyAlignment="1" applyProtection="1">
      <alignment horizontal="center"/>
    </xf>
    <xf numFmtId="186" fontId="31" fillId="0" borderId="40" xfId="6" quotePrefix="1" applyNumberFormat="1" applyFont="1" applyBorder="1" applyAlignment="1" applyProtection="1">
      <alignment horizontal="left"/>
    </xf>
    <xf numFmtId="186" fontId="31" fillId="0" borderId="0" xfId="6" quotePrefix="1" applyNumberFormat="1" applyFont="1" applyBorder="1" applyAlignment="1" applyProtection="1">
      <alignment horizontal="left"/>
    </xf>
    <xf numFmtId="186" fontId="31" fillId="0" borderId="42" xfId="6" quotePrefix="1" applyNumberFormat="1" applyFont="1" applyBorder="1" applyAlignment="1" applyProtection="1">
      <alignment horizontal="left"/>
    </xf>
    <xf numFmtId="0" fontId="6" fillId="0" borderId="0" xfId="1" applyFont="1" applyAlignment="1">
      <alignment horizontal="left" indent="1"/>
    </xf>
    <xf numFmtId="184" fontId="6" fillId="0" borderId="42" xfId="1" quotePrefix="1" applyNumberFormat="1" applyFont="1" applyBorder="1" applyAlignment="1" applyProtection="1">
      <alignment horizontal="left" indent="1"/>
    </xf>
    <xf numFmtId="9" fontId="6" fillId="0" borderId="47" xfId="2" applyBorder="1" applyAlignment="1">
      <alignment horizontal="center"/>
    </xf>
    <xf numFmtId="0" fontId="11" fillId="13" borderId="47" xfId="1" applyFont="1" applyFill="1" applyBorder="1" applyAlignment="1">
      <alignment horizontal="center"/>
    </xf>
    <xf numFmtId="186" fontId="31" fillId="0" borderId="0" xfId="6" applyNumberFormat="1" applyFont="1" applyBorder="1" applyAlignment="1" applyProtection="1">
      <alignment horizontal="right"/>
    </xf>
    <xf numFmtId="186" fontId="31" fillId="0" borderId="44" xfId="6" quotePrefix="1" applyNumberFormat="1" applyFont="1" applyBorder="1" applyAlignment="1" applyProtection="1">
      <alignment horizontal="left"/>
    </xf>
    <xf numFmtId="0" fontId="6" fillId="0" borderId="2" xfId="1" applyBorder="1" applyAlignment="1">
      <alignment horizontal="center" vertical="center"/>
    </xf>
    <xf numFmtId="0" fontId="11" fillId="13" borderId="2" xfId="1" applyFont="1" applyFill="1" applyBorder="1" applyAlignment="1">
      <alignment horizontal="center" vertical="center" wrapText="1"/>
    </xf>
    <xf numFmtId="0" fontId="32" fillId="13" borderId="48" xfId="1" applyFont="1" applyFill="1" applyBorder="1" applyAlignment="1">
      <alignment horizontal="center"/>
    </xf>
    <xf numFmtId="0" fontId="32" fillId="13" borderId="49" xfId="1" applyFont="1" applyFill="1" applyBorder="1" applyAlignment="1">
      <alignment horizontal="center"/>
    </xf>
    <xf numFmtId="0" fontId="32" fillId="13" borderId="50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166" fontId="6" fillId="15" borderId="2" xfId="2" applyNumberFormat="1" applyFill="1" applyBorder="1" applyAlignment="1">
      <alignment horizontal="center"/>
    </xf>
    <xf numFmtId="182" fontId="6" fillId="15" borderId="2" xfId="7" applyNumberFormat="1" applyFill="1" applyBorder="1"/>
    <xf numFmtId="9" fontId="6" fillId="15" borderId="2" xfId="1" applyNumberFormat="1" applyFill="1" applyBorder="1" applyAlignment="1">
      <alignment horizontal="center"/>
    </xf>
    <xf numFmtId="0" fontId="6" fillId="16" borderId="2" xfId="1" applyFill="1" applyBorder="1"/>
    <xf numFmtId="0" fontId="6" fillId="15" borderId="2" xfId="7" applyNumberFormat="1" applyFill="1" applyBorder="1"/>
    <xf numFmtId="0" fontId="6" fillId="15" borderId="2" xfId="1" applyFill="1" applyBorder="1" applyAlignment="1">
      <alignment horizontal="center"/>
    </xf>
    <xf numFmtId="0" fontId="11" fillId="16" borderId="2" xfId="1" applyFont="1" applyFill="1" applyBorder="1" applyAlignment="1">
      <alignment horizontal="center"/>
    </xf>
    <xf numFmtId="0" fontId="33" fillId="0" borderId="0" xfId="1" applyFont="1"/>
    <xf numFmtId="182" fontId="6" fillId="0" borderId="2" xfId="7" applyNumberFormat="1" applyBorder="1"/>
    <xf numFmtId="187" fontId="6" fillId="0" borderId="2" xfId="1" applyNumberFormat="1" applyBorder="1"/>
    <xf numFmtId="0" fontId="6" fillId="0" borderId="2" xfId="1" applyBorder="1"/>
    <xf numFmtId="0" fontId="6" fillId="0" borderId="2" xfId="1" applyBorder="1" applyAlignment="1">
      <alignment horizontal="center"/>
    </xf>
    <xf numFmtId="14" fontId="6" fillId="0" borderId="2" xfId="1" applyNumberFormat="1" applyBorder="1" applyAlignment="1">
      <alignment horizontal="center"/>
    </xf>
    <xf numFmtId="14" fontId="6" fillId="0" borderId="2" xfId="1" applyNumberFormat="1" applyBorder="1"/>
    <xf numFmtId="182" fontId="11" fillId="13" borderId="2" xfId="7" applyNumberFormat="1" applyFont="1" applyFill="1" applyBorder="1" applyAlignment="1">
      <alignment horizontal="center"/>
    </xf>
    <xf numFmtId="0" fontId="11" fillId="13" borderId="2" xfId="1" applyFont="1" applyFill="1" applyBorder="1" applyAlignment="1">
      <alignment horizontal="center"/>
    </xf>
    <xf numFmtId="14" fontId="6" fillId="0" borderId="0" xfId="1" applyNumberFormat="1"/>
    <xf numFmtId="0" fontId="6" fillId="0" borderId="52" xfId="1" applyBorder="1"/>
    <xf numFmtId="0" fontId="6" fillId="0" borderId="53" xfId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6" fillId="11" borderId="30" xfId="5" applyFont="1" applyFill="1" applyBorder="1" applyAlignment="1">
      <alignment horizontal="left"/>
    </xf>
    <xf numFmtId="0" fontId="11" fillId="0" borderId="19" xfId="5" applyFont="1" applyFill="1" applyBorder="1" applyAlignment="1">
      <alignment horizontal="center"/>
    </xf>
    <xf numFmtId="0" fontId="11" fillId="0" borderId="18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24" xfId="5" applyFont="1" applyFill="1" applyBorder="1" applyAlignment="1">
      <alignment horizontal="center"/>
    </xf>
    <xf numFmtId="0" fontId="11" fillId="0" borderId="23" xfId="5" applyFont="1" applyFill="1" applyBorder="1" applyAlignment="1">
      <alignment horizontal="center"/>
    </xf>
    <xf numFmtId="0" fontId="19" fillId="14" borderId="0" xfId="1" applyFont="1" applyFill="1" applyBorder="1" applyAlignment="1">
      <alignment horizontal="center"/>
    </xf>
    <xf numFmtId="0" fontId="19" fillId="14" borderId="51" xfId="1" applyFont="1" applyFill="1" applyBorder="1" applyAlignment="1">
      <alignment horizontal="center"/>
    </xf>
  </cellXfs>
  <cellStyles count="8">
    <cellStyle name="Millares" xfId="3" builtinId="3"/>
    <cellStyle name="Millares 2" xfId="6"/>
    <cellStyle name="Millares_Ejercicios Excel1" xfId="7"/>
    <cellStyle name="Normal" xfId="0" builtinId="0"/>
    <cellStyle name="Normal 2" xfId="1"/>
    <cellStyle name="Normal_Ejercicios Buscar" xfId="5"/>
    <cellStyle name="Normal_EMPRESAS" xfId="4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L425"/>
  <sheetViews>
    <sheetView topLeftCell="G4" zoomScale="190" zoomScaleNormal="190" workbookViewId="0">
      <selection activeCell="H5" sqref="H5"/>
    </sheetView>
  </sheetViews>
  <sheetFormatPr baseColWidth="10" defaultRowHeight="15" x14ac:dyDescent="0.25"/>
  <cols>
    <col min="1" max="1" width="18" style="3" bestFit="1" customWidth="1"/>
    <col min="2" max="2" width="40.140625" customWidth="1"/>
    <col min="3" max="3" width="16.7109375" customWidth="1"/>
    <col min="4" max="4" width="18.7109375" customWidth="1"/>
    <col min="8" max="8" width="18.7109375" bestFit="1" customWidth="1"/>
    <col min="9" max="9" width="68.28515625" bestFit="1" customWidth="1"/>
    <col min="10" max="10" width="9" bestFit="1" customWidth="1"/>
    <col min="11" max="11" width="7.42578125" bestFit="1" customWidth="1"/>
    <col min="12" max="12" width="10.85546875" bestFit="1" customWidth="1"/>
  </cols>
  <sheetData>
    <row r="1" spans="1:12" ht="18.75" x14ac:dyDescent="0.3">
      <c r="A1" s="178" t="s">
        <v>1090</v>
      </c>
      <c r="B1" s="178"/>
      <c r="C1" s="178"/>
      <c r="D1" s="178"/>
      <c r="E1" s="178"/>
      <c r="H1" s="178" t="s">
        <v>473</v>
      </c>
      <c r="I1" s="178"/>
      <c r="J1" s="178"/>
      <c r="K1" s="178"/>
      <c r="L1" s="178"/>
    </row>
    <row r="2" spans="1:12" ht="18.75" x14ac:dyDescent="0.3">
      <c r="A2" s="1" t="s">
        <v>0</v>
      </c>
      <c r="B2" s="2" t="s">
        <v>475</v>
      </c>
      <c r="C2" s="2" t="s">
        <v>470</v>
      </c>
      <c r="D2" s="2" t="s">
        <v>471</v>
      </c>
      <c r="E2" s="2" t="s">
        <v>472</v>
      </c>
      <c r="F2" s="4"/>
      <c r="H2" s="178" t="s">
        <v>474</v>
      </c>
      <c r="I2" s="178"/>
      <c r="J2" s="178"/>
      <c r="K2" s="178"/>
      <c r="L2" s="178"/>
    </row>
    <row r="3" spans="1:12" ht="18.75" x14ac:dyDescent="0.3">
      <c r="A3" s="46" t="s">
        <v>148</v>
      </c>
      <c r="B3" s="3" t="str">
        <f>VLOOKUP($A3,PRODUCTOS,2,FALSE)</f>
        <v>CINTA 635 GENERICA EPSON MX80-8750</v>
      </c>
      <c r="C3" s="3">
        <f>VLOOKUP($A3,PRODUCTOS,3,FALSE)</f>
        <v>1439</v>
      </c>
      <c r="D3" s="3">
        <f>VLOOKUP($A3,PRODUCTOS,4,FALSE)</f>
        <v>1128</v>
      </c>
      <c r="E3" s="3">
        <f>VLOOKUP($A3,PRODUCTOS,5,FALSE)</f>
        <v>311</v>
      </c>
      <c r="H3" s="38"/>
      <c r="I3" s="38"/>
      <c r="J3" s="38"/>
      <c r="K3" s="38"/>
      <c r="L3" s="38"/>
    </row>
    <row r="4" spans="1:12" x14ac:dyDescent="0.25">
      <c r="A4" s="46" t="s">
        <v>130</v>
      </c>
      <c r="B4" s="3" t="str">
        <f>VLOOKUP($A4,PRODUCTOS,2,FALSE)</f>
        <v>CARTUCHO HP 88 C9386 CIAN K550-K5400-L7580-L7680-L7780</v>
      </c>
      <c r="C4" s="3">
        <f>VLOOKUP($A4,PRODUCTOS,3,FALSE)</f>
        <v>7211</v>
      </c>
      <c r="D4" s="3">
        <f>VLOOKUP($A4,PRODUCTOS,4,FALSE)</f>
        <v>1107</v>
      </c>
      <c r="E4" s="3">
        <f>VLOOKUP($A4,PRODUCTOS,5,FALSE)</f>
        <v>6104</v>
      </c>
      <c r="H4" s="1" t="s">
        <v>0</v>
      </c>
      <c r="I4" s="2" t="s">
        <v>475</v>
      </c>
      <c r="J4" s="2" t="s">
        <v>470</v>
      </c>
      <c r="K4" s="2" t="s">
        <v>471</v>
      </c>
      <c r="L4" s="2" t="s">
        <v>472</v>
      </c>
    </row>
    <row r="5" spans="1:12" x14ac:dyDescent="0.25">
      <c r="A5" s="46" t="s">
        <v>368</v>
      </c>
      <c r="B5" s="3" t="str">
        <f>VLOOKUP($A5,PRODUCTOS,2,FALSE)</f>
        <v>CARTUCHO HP 29 NEGRO 51629AL OJ 500-600</v>
      </c>
      <c r="C5" s="3">
        <f>VLOOKUP($A5,PRODUCTOS,3,FALSE)</f>
        <v>3907</v>
      </c>
      <c r="D5" s="3">
        <f>VLOOKUP($A5,PRODUCTOS,4,FALSE)</f>
        <v>1095</v>
      </c>
      <c r="E5" s="3">
        <f>VLOOKUP($A5,PRODUCTOS,5,FALSE)</f>
        <v>2812</v>
      </c>
      <c r="H5" s="40" t="s">
        <v>49</v>
      </c>
      <c r="I5" s="41" t="s">
        <v>841</v>
      </c>
      <c r="J5" s="54">
        <v>4548</v>
      </c>
      <c r="K5" s="54">
        <v>995</v>
      </c>
      <c r="L5" s="54">
        <v>3553</v>
      </c>
    </row>
    <row r="6" spans="1:12" x14ac:dyDescent="0.25">
      <c r="A6" s="46" t="s">
        <v>185</v>
      </c>
      <c r="B6" s="3" t="str">
        <f>VLOOKUP($A6,PRODUCTOS,2,FALSE)</f>
        <v>TONER CANON NP 1010-1020</v>
      </c>
      <c r="C6" s="3">
        <f>VLOOKUP($A6,PRODUCTOS,3,FALSE)</f>
        <v>5441</v>
      </c>
      <c r="D6" s="3">
        <f>VLOOKUP($A6,PRODUCTOS,4,FALSE)</f>
        <v>1170</v>
      </c>
      <c r="E6" s="3">
        <f>VLOOKUP($A6,PRODUCTOS,5,FALSE)</f>
        <v>4271</v>
      </c>
      <c r="H6" s="46" t="s">
        <v>340</v>
      </c>
      <c r="I6" s="41" t="s">
        <v>842</v>
      </c>
      <c r="J6" s="54">
        <v>8417</v>
      </c>
      <c r="K6" s="54">
        <v>996</v>
      </c>
      <c r="L6" s="54">
        <v>7421</v>
      </c>
    </row>
    <row r="7" spans="1:12" x14ac:dyDescent="0.25">
      <c r="A7" s="46" t="s">
        <v>124</v>
      </c>
      <c r="B7" s="3" t="str">
        <f>VLOOKUP($A7,PRODUCTOS,2,FALSE)</f>
        <v>CARTUCHO HP 57 COLOR C6657AL DJ 5150-5550</v>
      </c>
      <c r="C7" s="3">
        <f>VLOOKUP($A7,PRODUCTOS,3,FALSE)</f>
        <v>8329</v>
      </c>
      <c r="D7" s="3">
        <f>VLOOKUP($A7,PRODUCTOS,4,FALSE)</f>
        <v>1101</v>
      </c>
      <c r="E7" s="3">
        <f>VLOOKUP($A7,PRODUCTOS,5,FALSE)</f>
        <v>7228</v>
      </c>
      <c r="H7" s="42" t="s">
        <v>50</v>
      </c>
      <c r="I7" s="41" t="s">
        <v>843</v>
      </c>
      <c r="J7" s="54">
        <v>3207</v>
      </c>
      <c r="K7" s="54">
        <v>997</v>
      </c>
      <c r="L7" s="54">
        <v>2210</v>
      </c>
    </row>
    <row r="8" spans="1:12" x14ac:dyDescent="0.25">
      <c r="A8" s="46" t="s">
        <v>131</v>
      </c>
      <c r="B8" s="3" t="str">
        <f>VLOOKUP($A8,PRODUCTOS,2,FALSE)</f>
        <v>CARTUCHO HP 88 C9387 MAGENTA K550-K5400-L7580-L7680-L7780</v>
      </c>
      <c r="C8" s="3">
        <f>VLOOKUP($A8,PRODUCTOS,3,FALSE)</f>
        <v>1017</v>
      </c>
      <c r="D8" s="3">
        <f>VLOOKUP($A8,PRODUCTOS,4,FALSE)</f>
        <v>1108</v>
      </c>
      <c r="E8" s="3">
        <f>VLOOKUP($A8,PRODUCTOS,5,FALSE)</f>
        <v>-91</v>
      </c>
      <c r="H8" s="43" t="s">
        <v>51</v>
      </c>
      <c r="I8" s="41" t="s">
        <v>844</v>
      </c>
      <c r="J8" s="54">
        <v>2232</v>
      </c>
      <c r="K8" s="54">
        <v>998</v>
      </c>
      <c r="L8" s="54">
        <v>1234</v>
      </c>
    </row>
    <row r="9" spans="1:12" x14ac:dyDescent="0.25">
      <c r="A9" s="46" t="s">
        <v>123</v>
      </c>
      <c r="B9" s="3" t="str">
        <f>VLOOKUP($A9,PRODUCTOS,2,FALSE)</f>
        <v>CARTUCHO HP 56 NEGRO C6656AL DJ 5150-5550</v>
      </c>
      <c r="C9" s="3">
        <f>VLOOKUP($A9,PRODUCTOS,3,FALSE)</f>
        <v>3101</v>
      </c>
      <c r="D9" s="3">
        <f>VLOOKUP($A9,PRODUCTOS,4,FALSE)</f>
        <v>1100</v>
      </c>
      <c r="E9" s="3">
        <f>VLOOKUP($A9,PRODUCTOS,5,FALSE)</f>
        <v>2001</v>
      </c>
      <c r="H9" s="44" t="s">
        <v>52</v>
      </c>
      <c r="I9" s="41" t="s">
        <v>845</v>
      </c>
      <c r="J9" s="54">
        <v>6687</v>
      </c>
      <c r="K9" s="54">
        <v>999</v>
      </c>
      <c r="L9" s="54">
        <v>5688</v>
      </c>
    </row>
    <row r="10" spans="1:12" x14ac:dyDescent="0.25">
      <c r="A10" s="46" t="s">
        <v>218</v>
      </c>
      <c r="B10" s="3" t="str">
        <f>VLOOKUP($A10,PRODUCTOS,2,FALSE)</f>
        <v>TONER HP Q6473A MAGENTA 3600-3800</v>
      </c>
      <c r="C10" s="3">
        <f>VLOOKUP($A10,PRODUCTOS,3,FALSE)</f>
        <v>3441</v>
      </c>
      <c r="D10" s="3">
        <f>VLOOKUP($A10,PRODUCTOS,4,FALSE)</f>
        <v>1216</v>
      </c>
      <c r="E10" s="3">
        <f>VLOOKUP($A10,PRODUCTOS,5,FALSE)</f>
        <v>2225</v>
      </c>
      <c r="H10" s="43" t="s">
        <v>53</v>
      </c>
      <c r="I10" s="41" t="s">
        <v>846</v>
      </c>
      <c r="J10" s="54">
        <v>4596</v>
      </c>
      <c r="K10" s="54">
        <v>1000</v>
      </c>
      <c r="L10" s="54">
        <v>3596</v>
      </c>
    </row>
    <row r="11" spans="1:12" x14ac:dyDescent="0.25">
      <c r="A11" s="46" t="s">
        <v>150</v>
      </c>
      <c r="B11" s="3" t="str">
        <f>VLOOKUP($A11,PRODUCTOS,2,FALSE)</f>
        <v>CINTA CORRECTORA GR 143</v>
      </c>
      <c r="C11" s="3">
        <f>VLOOKUP($A11,PRODUCTOS,3,FALSE)</f>
        <v>1934</v>
      </c>
      <c r="D11" s="3">
        <f>VLOOKUP($A11,PRODUCTOS,4,FALSE)</f>
        <v>1131</v>
      </c>
      <c r="E11" s="3">
        <f>VLOOKUP($A11,PRODUCTOS,5,FALSE)</f>
        <v>803</v>
      </c>
      <c r="H11" s="42" t="s">
        <v>341</v>
      </c>
      <c r="I11" s="41" t="s">
        <v>847</v>
      </c>
      <c r="J11" s="54">
        <v>7585</v>
      </c>
      <c r="K11" s="54">
        <v>1001</v>
      </c>
      <c r="L11" s="54">
        <v>6584</v>
      </c>
    </row>
    <row r="12" spans="1:12" x14ac:dyDescent="0.25">
      <c r="A12" s="46" t="s">
        <v>206</v>
      </c>
      <c r="B12" s="3" t="str">
        <f>VLOOKUP($A12,PRODUCTOS,2,FALSE)</f>
        <v>TONER HP 96A C4096A LJ 2100-2200</v>
      </c>
      <c r="C12" s="3">
        <f>VLOOKUP($A12,PRODUCTOS,3,FALSE)</f>
        <v>6831</v>
      </c>
      <c r="D12" s="3">
        <f>VLOOKUP($A12,PRODUCTOS,4,FALSE)</f>
        <v>1204</v>
      </c>
      <c r="E12" s="3">
        <f>VLOOKUP($A12,PRODUCTOS,5,FALSE)</f>
        <v>5627</v>
      </c>
      <c r="H12" s="42" t="s">
        <v>342</v>
      </c>
      <c r="I12" s="41" t="s">
        <v>848</v>
      </c>
      <c r="J12" s="54">
        <v>7477</v>
      </c>
      <c r="K12" s="54">
        <v>1002</v>
      </c>
      <c r="L12" s="54">
        <v>6475</v>
      </c>
    </row>
    <row r="13" spans="1:12" x14ac:dyDescent="0.25">
      <c r="A13" s="46" t="s">
        <v>203</v>
      </c>
      <c r="B13" s="3" t="str">
        <f>VLOOKUP($A13,PRODUCTOS,2,FALSE)</f>
        <v>TONER HP 12A Q2612A LJ 1010-1015-3015-3020-3030</v>
      </c>
      <c r="C13" s="3">
        <f>VLOOKUP($A13,PRODUCTOS,3,FALSE)</f>
        <v>7137</v>
      </c>
      <c r="D13" s="3">
        <f>VLOOKUP($A13,PRODUCTOS,4,FALSE)</f>
        <v>1192</v>
      </c>
      <c r="E13" s="3">
        <f>VLOOKUP($A13,PRODUCTOS,5,FALSE)</f>
        <v>5945</v>
      </c>
      <c r="H13" s="40" t="s">
        <v>343</v>
      </c>
      <c r="I13" s="41" t="s">
        <v>849</v>
      </c>
      <c r="J13" s="54">
        <v>3588</v>
      </c>
      <c r="K13" s="54">
        <v>1003</v>
      </c>
      <c r="L13" s="54">
        <v>2585</v>
      </c>
    </row>
    <row r="14" spans="1:12" x14ac:dyDescent="0.25">
      <c r="A14" s="46" t="s">
        <v>93</v>
      </c>
      <c r="B14" s="3" t="str">
        <f>VLOOKUP($A14,PRODUCTOS,2,FALSE)</f>
        <v>CARTUCHO EPSON T054920 AZUL R1800</v>
      </c>
      <c r="C14" s="3">
        <f>VLOOKUP($A14,PRODUCTOS,3,FALSE)</f>
        <v>7436</v>
      </c>
      <c r="D14" s="3">
        <f>VLOOKUP($A14,PRODUCTOS,4,FALSE)</f>
        <v>1056</v>
      </c>
      <c r="E14" s="3">
        <f>VLOOKUP($A14,PRODUCTOS,5,FALSE)</f>
        <v>6380</v>
      </c>
      <c r="H14" s="45" t="s">
        <v>54</v>
      </c>
      <c r="I14" s="41" t="s">
        <v>850</v>
      </c>
      <c r="J14" s="54">
        <v>7964</v>
      </c>
      <c r="K14" s="54">
        <v>1004</v>
      </c>
      <c r="L14" s="54">
        <v>6960</v>
      </c>
    </row>
    <row r="15" spans="1:12" x14ac:dyDescent="0.25">
      <c r="A15" s="46" t="s">
        <v>97</v>
      </c>
      <c r="B15" s="3" t="str">
        <f>VLOOKUP($A15,PRODUCTOS,2,FALSE)</f>
        <v>CARTUCHO EPSON T063420 AMARILLO C67-C87-CX3700-CX4700</v>
      </c>
      <c r="C15" s="3">
        <f>VLOOKUP($A15,PRODUCTOS,3,FALSE)</f>
        <v>4745</v>
      </c>
      <c r="D15" s="3">
        <f>VLOOKUP($A15,PRODUCTOS,4,FALSE)</f>
        <v>1060</v>
      </c>
      <c r="E15" s="3">
        <f>VLOOKUP($A15,PRODUCTOS,5,FALSE)</f>
        <v>3685</v>
      </c>
      <c r="H15" s="45" t="s">
        <v>55</v>
      </c>
      <c r="I15" s="41" t="s">
        <v>851</v>
      </c>
      <c r="J15" s="54">
        <v>2161</v>
      </c>
      <c r="K15" s="54">
        <v>1005</v>
      </c>
      <c r="L15" s="54">
        <v>1156</v>
      </c>
    </row>
    <row r="16" spans="1:12" x14ac:dyDescent="0.25">
      <c r="A16" s="46" t="s">
        <v>212</v>
      </c>
      <c r="B16" s="3" t="str">
        <f>VLOOKUP($A16,PRODUCTOS,2,FALSE)</f>
        <v>TONER HP Q5942X 4250-4350 20000PAG</v>
      </c>
      <c r="C16" s="3">
        <f>VLOOKUP($A16,PRODUCTOS,3,FALSE)</f>
        <v>1352</v>
      </c>
      <c r="D16" s="3">
        <f>VLOOKUP($A16,PRODUCTOS,4,FALSE)</f>
        <v>1210</v>
      </c>
      <c r="E16" s="3">
        <f>VLOOKUP($A16,PRODUCTOS,5,FALSE)</f>
        <v>142</v>
      </c>
      <c r="H16" s="45" t="s">
        <v>56</v>
      </c>
      <c r="I16" s="41" t="s">
        <v>852</v>
      </c>
      <c r="J16" s="54">
        <v>4852</v>
      </c>
      <c r="K16" s="54">
        <v>1006</v>
      </c>
      <c r="L16" s="54">
        <v>3846</v>
      </c>
    </row>
    <row r="17" spans="1:12" x14ac:dyDescent="0.25">
      <c r="A17" s="46" t="s">
        <v>104</v>
      </c>
      <c r="B17" s="3" t="str">
        <f>VLOOKUP($A17,PRODUCTOS,2,FALSE)</f>
        <v>CARTUCHO EPSON T082420 AMARILLO R270-RX590LT</v>
      </c>
      <c r="C17" s="3">
        <f>VLOOKUP($A17,PRODUCTOS,3,FALSE)</f>
        <v>9948</v>
      </c>
      <c r="D17" s="3">
        <f>VLOOKUP($A17,PRODUCTOS,4,FALSE)</f>
        <v>1068</v>
      </c>
      <c r="E17" s="3">
        <f>VLOOKUP($A17,PRODUCTOS,5,FALSE)</f>
        <v>8880</v>
      </c>
      <c r="H17" s="46" t="s">
        <v>57</v>
      </c>
      <c r="I17" s="41" t="s">
        <v>853</v>
      </c>
      <c r="J17" s="54">
        <v>7564</v>
      </c>
      <c r="K17" s="54">
        <v>1007</v>
      </c>
      <c r="L17" s="54">
        <v>6557</v>
      </c>
    </row>
    <row r="18" spans="1:12" x14ac:dyDescent="0.25">
      <c r="A18" s="46" t="s">
        <v>144</v>
      </c>
      <c r="B18" s="3" t="str">
        <f>VLOOKUP($A18,PRODUCTOS,2,FALSE)</f>
        <v>CARTUCHO LEXMARK 12A1970 1200 D</v>
      </c>
      <c r="C18" s="3">
        <f>VLOOKUP($A18,PRODUCTOS,3,FALSE)</f>
        <v>4701</v>
      </c>
      <c r="D18" s="3">
        <f>VLOOKUP($A18,PRODUCTOS,4,FALSE)</f>
        <v>1122</v>
      </c>
      <c r="E18" s="3">
        <f>VLOOKUP($A18,PRODUCTOS,5,FALSE)</f>
        <v>3579</v>
      </c>
      <c r="H18" s="46" t="s">
        <v>58</v>
      </c>
      <c r="I18" s="41" t="s">
        <v>854</v>
      </c>
      <c r="J18" s="54">
        <v>9544</v>
      </c>
      <c r="K18" s="54">
        <v>1008</v>
      </c>
      <c r="L18" s="54">
        <v>8536</v>
      </c>
    </row>
    <row r="19" spans="1:12" x14ac:dyDescent="0.25">
      <c r="A19" s="46" t="s">
        <v>128</v>
      </c>
      <c r="B19" s="3" t="str">
        <f>VLOOKUP($A19,PRODUCTOS,2,FALSE)</f>
        <v>CARTUCHO HP 78 COLOR C6578D DJ 930C-959C-979C</v>
      </c>
      <c r="C19" s="3">
        <f>VLOOKUP($A19,PRODUCTOS,3,FALSE)</f>
        <v>4607</v>
      </c>
      <c r="D19" s="3">
        <f>VLOOKUP($A19,PRODUCTOS,4,FALSE)</f>
        <v>1105</v>
      </c>
      <c r="E19" s="3">
        <f>VLOOKUP($A19,PRODUCTOS,5,FALSE)</f>
        <v>3502</v>
      </c>
      <c r="H19" s="45" t="s">
        <v>59</v>
      </c>
      <c r="I19" s="41" t="s">
        <v>855</v>
      </c>
      <c r="J19" s="54">
        <v>9736</v>
      </c>
      <c r="K19" s="54">
        <v>1009</v>
      </c>
      <c r="L19" s="54">
        <v>8727</v>
      </c>
    </row>
    <row r="20" spans="1:12" x14ac:dyDescent="0.25">
      <c r="A20" s="46" t="s">
        <v>88</v>
      </c>
      <c r="B20" s="3" t="str">
        <f>VLOOKUP($A20,PRODUCTOS,2,FALSE)</f>
        <v>CARTUCHO EPSON T054120 NEGRO R1800</v>
      </c>
      <c r="C20" s="3">
        <f>VLOOKUP($A20,PRODUCTOS,3,FALSE)</f>
        <v>6408</v>
      </c>
      <c r="D20" s="3">
        <f>VLOOKUP($A20,PRODUCTOS,4,FALSE)</f>
        <v>1050</v>
      </c>
      <c r="E20" s="3">
        <f>VLOOKUP($A20,PRODUCTOS,5,FALSE)</f>
        <v>5358</v>
      </c>
      <c r="H20" s="45" t="s">
        <v>60</v>
      </c>
      <c r="I20" s="41" t="s">
        <v>856</v>
      </c>
      <c r="J20" s="54">
        <v>2276</v>
      </c>
      <c r="K20" s="54">
        <v>1010</v>
      </c>
      <c r="L20" s="54">
        <v>1266</v>
      </c>
    </row>
    <row r="21" spans="1:12" x14ac:dyDescent="0.25">
      <c r="A21" s="46" t="s">
        <v>234</v>
      </c>
      <c r="B21" s="3" t="str">
        <f>VLOOKUP($A21,PRODUCTOS,2,FALSE)</f>
        <v>TONER SAMSUNG NEGRO CLP300N</v>
      </c>
      <c r="C21" s="3">
        <f>VLOOKUP($A21,PRODUCTOS,3,FALSE)</f>
        <v>2081</v>
      </c>
      <c r="D21" s="3">
        <f>VLOOKUP($A21,PRODUCTOS,4,FALSE)</f>
        <v>1233</v>
      </c>
      <c r="E21" s="3">
        <f>VLOOKUP($A21,PRODUCTOS,5,FALSE)</f>
        <v>848</v>
      </c>
      <c r="H21" s="47" t="s">
        <v>61</v>
      </c>
      <c r="I21" s="41" t="s">
        <v>857</v>
      </c>
      <c r="J21" s="54">
        <v>6754</v>
      </c>
      <c r="K21" s="54">
        <v>1011</v>
      </c>
      <c r="L21" s="54">
        <v>5743</v>
      </c>
    </row>
    <row r="22" spans="1:12" x14ac:dyDescent="0.25">
      <c r="A22" s="46" t="s">
        <v>232</v>
      </c>
      <c r="B22" s="3" t="str">
        <f>VLOOKUP($A22,PRODUCTOS,2,FALSE)</f>
        <v>TONER SAMSUNG ML-1210</v>
      </c>
      <c r="C22" s="3">
        <f>VLOOKUP($A22,PRODUCTOS,3,FALSE)</f>
        <v>6813</v>
      </c>
      <c r="D22" s="3">
        <f>VLOOKUP($A22,PRODUCTOS,4,FALSE)</f>
        <v>1231</v>
      </c>
      <c r="E22" s="3">
        <f>VLOOKUP($A22,PRODUCTOS,5,FALSE)</f>
        <v>5582</v>
      </c>
      <c r="H22" s="45" t="s">
        <v>62</v>
      </c>
      <c r="I22" s="41" t="s">
        <v>858</v>
      </c>
      <c r="J22" s="54">
        <v>3524</v>
      </c>
      <c r="K22" s="54">
        <v>1012</v>
      </c>
      <c r="L22" s="54">
        <v>2512</v>
      </c>
    </row>
    <row r="23" spans="1:12" x14ac:dyDescent="0.25">
      <c r="A23" s="46" t="s">
        <v>233</v>
      </c>
      <c r="B23" s="3" t="str">
        <f>VLOOKUP($A23,PRODUCTOS,2,FALSE)</f>
        <v>TONER SAMSUNG ML2010-ML2571N 3000 HOJAS</v>
      </c>
      <c r="C23" s="3">
        <f>VLOOKUP($A23,PRODUCTOS,3,FALSE)</f>
        <v>4255</v>
      </c>
      <c r="D23" s="3">
        <f>VLOOKUP($A23,PRODUCTOS,4,FALSE)</f>
        <v>1232</v>
      </c>
      <c r="E23" s="3">
        <f>VLOOKUP($A23,PRODUCTOS,5,FALSE)</f>
        <v>3023</v>
      </c>
      <c r="H23" s="40" t="s">
        <v>63</v>
      </c>
      <c r="I23" s="41" t="s">
        <v>859</v>
      </c>
      <c r="J23" s="54">
        <v>3585</v>
      </c>
      <c r="K23" s="54">
        <v>1013</v>
      </c>
      <c r="L23" s="54">
        <v>2572</v>
      </c>
    </row>
    <row r="24" spans="1:12" x14ac:dyDescent="0.25">
      <c r="A24" s="46" t="s">
        <v>208</v>
      </c>
      <c r="B24" s="3" t="str">
        <f>VLOOKUP($A24,PRODUCTOS,2,FALSE)</f>
        <v>TONER HP Q3960A NEGRO LASER JET 2550</v>
      </c>
      <c r="C24" s="3">
        <f>VLOOKUP($A24,PRODUCTOS,3,FALSE)</f>
        <v>5353</v>
      </c>
      <c r="D24" s="3">
        <f>VLOOKUP($A24,PRODUCTOS,4,FALSE)</f>
        <v>1206</v>
      </c>
      <c r="E24" s="3">
        <f>VLOOKUP($A24,PRODUCTOS,5,FALSE)</f>
        <v>4147</v>
      </c>
      <c r="H24" s="46" t="s">
        <v>64</v>
      </c>
      <c r="I24" s="41" t="s">
        <v>860</v>
      </c>
      <c r="J24" s="54">
        <v>4975</v>
      </c>
      <c r="K24" s="54">
        <v>1014</v>
      </c>
      <c r="L24" s="54">
        <v>3961</v>
      </c>
    </row>
    <row r="25" spans="1:12" x14ac:dyDescent="0.25">
      <c r="A25" s="46" t="s">
        <v>129</v>
      </c>
      <c r="B25" s="3" t="str">
        <f>VLOOKUP($A25,PRODUCTOS,2,FALSE)</f>
        <v>CARTUCHO HP 88 C9385 NEGRO K550-K5400-L7580-L7680-L7780</v>
      </c>
      <c r="C25" s="3">
        <f>VLOOKUP($A25,PRODUCTOS,3,FALSE)</f>
        <v>1156</v>
      </c>
      <c r="D25" s="3">
        <f>VLOOKUP($A25,PRODUCTOS,4,FALSE)</f>
        <v>1106</v>
      </c>
      <c r="E25" s="3">
        <f>VLOOKUP($A25,PRODUCTOS,5,FALSE)</f>
        <v>50</v>
      </c>
      <c r="H25" s="45" t="s">
        <v>65</v>
      </c>
      <c r="I25" s="41" t="s">
        <v>861</v>
      </c>
      <c r="J25" s="54">
        <v>5600</v>
      </c>
      <c r="K25" s="54">
        <v>1015</v>
      </c>
      <c r="L25" s="54">
        <v>4585</v>
      </c>
    </row>
    <row r="26" spans="1:12" x14ac:dyDescent="0.25">
      <c r="A26" s="46" t="s">
        <v>72</v>
      </c>
      <c r="B26" s="3" t="str">
        <f>VLOOKUP($A26,PRODUCTOS,2,FALSE)</f>
        <v>CARTUCHO EPSON T014201 COLOR STYLUS COLOR C40SX-UX</v>
      </c>
      <c r="C26" s="3">
        <f>VLOOKUP($A26,PRODUCTOS,3,FALSE)</f>
        <v>8540</v>
      </c>
      <c r="D26" s="3">
        <f>VLOOKUP($A26,PRODUCTOS,4,FALSE)</f>
        <v>1022</v>
      </c>
      <c r="E26" s="3">
        <f>VLOOKUP($A26,PRODUCTOS,5,FALSE)</f>
        <v>7518</v>
      </c>
      <c r="H26" s="44" t="s">
        <v>66</v>
      </c>
      <c r="I26" s="41" t="s">
        <v>862</v>
      </c>
      <c r="J26" s="54">
        <v>9583</v>
      </c>
      <c r="K26" s="54">
        <v>1016</v>
      </c>
      <c r="L26" s="54">
        <v>8567</v>
      </c>
    </row>
    <row r="27" spans="1:12" x14ac:dyDescent="0.25">
      <c r="A27" s="46" t="s">
        <v>66</v>
      </c>
      <c r="B27" s="3" t="str">
        <f>VLOOKUP($A27,PRODUCTOS,2,FALSE)</f>
        <v>CARTUCHO EPSON S187093 NEGRO 400-500-600-440</v>
      </c>
      <c r="C27" s="3">
        <f>VLOOKUP($A27,PRODUCTOS,3,FALSE)</f>
        <v>9583</v>
      </c>
      <c r="D27" s="3">
        <f>VLOOKUP($A27,PRODUCTOS,4,FALSE)</f>
        <v>1016</v>
      </c>
      <c r="E27" s="3">
        <f>VLOOKUP($A27,PRODUCTOS,5,FALSE)</f>
        <v>8567</v>
      </c>
      <c r="H27" s="44" t="s">
        <v>67</v>
      </c>
      <c r="I27" s="41" t="s">
        <v>863</v>
      </c>
      <c r="J27" s="54">
        <v>2714</v>
      </c>
      <c r="K27" s="54">
        <v>1017</v>
      </c>
      <c r="L27" s="54">
        <v>1697</v>
      </c>
    </row>
    <row r="28" spans="1:12" x14ac:dyDescent="0.25">
      <c r="A28" s="46" t="s">
        <v>226</v>
      </c>
      <c r="B28" s="3" t="str">
        <f>VLOOKUP($A28,PRODUCTOS,2,FALSE)</f>
        <v>TONER LEXMARK C500H2YG YELLOW C500</v>
      </c>
      <c r="C28" s="3">
        <f>VLOOKUP($A28,PRODUCTOS,3,FALSE)</f>
        <v>7081</v>
      </c>
      <c r="D28" s="3">
        <f>VLOOKUP($A28,PRODUCTOS,4,FALSE)</f>
        <v>1224</v>
      </c>
      <c r="E28" s="3">
        <f>VLOOKUP($A28,PRODUCTOS,5,FALSE)</f>
        <v>5857</v>
      </c>
      <c r="H28" s="40" t="s">
        <v>68</v>
      </c>
      <c r="I28" s="41" t="s">
        <v>864</v>
      </c>
      <c r="J28" s="54">
        <v>1768</v>
      </c>
      <c r="K28" s="54">
        <v>1018</v>
      </c>
      <c r="L28" s="54">
        <v>750</v>
      </c>
    </row>
    <row r="29" spans="1:12" x14ac:dyDescent="0.25">
      <c r="A29" s="46" t="s">
        <v>207</v>
      </c>
      <c r="B29" s="3" t="str">
        <f>VLOOKUP($A29,PRODUCTOS,2,FALSE)</f>
        <v>TONER HP CB537A M1120</v>
      </c>
      <c r="C29" s="3">
        <f>VLOOKUP($A29,PRODUCTOS,3,FALSE)</f>
        <v>8050</v>
      </c>
      <c r="D29" s="3">
        <f>VLOOKUP($A29,PRODUCTOS,4,FALSE)</f>
        <v>1205</v>
      </c>
      <c r="E29" s="3">
        <f>VLOOKUP($A29,PRODUCTOS,5,FALSE)</f>
        <v>6845</v>
      </c>
      <c r="H29" s="42" t="s">
        <v>69</v>
      </c>
      <c r="I29" s="41" t="s">
        <v>865</v>
      </c>
      <c r="J29" s="54">
        <v>3800</v>
      </c>
      <c r="K29" s="54">
        <v>1019</v>
      </c>
      <c r="L29" s="54">
        <v>2781</v>
      </c>
    </row>
    <row r="30" spans="1:12" x14ac:dyDescent="0.25">
      <c r="A30" s="46" t="s">
        <v>96</v>
      </c>
      <c r="B30" s="3" t="str">
        <f>VLOOKUP($A30,PRODUCTOS,2,FALSE)</f>
        <v>CARTUCHO EPSON T063320 MAGENTA C-67-C87-CX3700-CX4700</v>
      </c>
      <c r="C30" s="3">
        <f>VLOOKUP($A30,PRODUCTOS,3,FALSE)</f>
        <v>8155</v>
      </c>
      <c r="D30" s="3">
        <f>VLOOKUP($A30,PRODUCTOS,4,FALSE)</f>
        <v>1059</v>
      </c>
      <c r="E30" s="3">
        <f>VLOOKUP($A30,PRODUCTOS,5,FALSE)</f>
        <v>7096</v>
      </c>
      <c r="H30" s="42" t="s">
        <v>70</v>
      </c>
      <c r="I30" s="41" t="s">
        <v>866</v>
      </c>
      <c r="J30" s="54">
        <v>6407</v>
      </c>
      <c r="K30" s="54">
        <v>1020</v>
      </c>
      <c r="L30" s="54">
        <v>5387</v>
      </c>
    </row>
    <row r="31" spans="1:12" x14ac:dyDescent="0.25">
      <c r="A31" s="46" t="s">
        <v>201</v>
      </c>
      <c r="B31" s="3" t="str">
        <f>VLOOKUP($A31,PRODUCTOS,2,FALSE)</f>
        <v>TONER HP 06A C3906A LASER JET 5L- 6L-3100-3150</v>
      </c>
      <c r="C31" s="3">
        <f>VLOOKUP($A31,PRODUCTOS,3,FALSE)</f>
        <v>4362</v>
      </c>
      <c r="D31" s="3">
        <f>VLOOKUP($A31,PRODUCTOS,4,FALSE)</f>
        <v>1190</v>
      </c>
      <c r="E31" s="3">
        <f>VLOOKUP($A31,PRODUCTOS,5,FALSE)</f>
        <v>3172</v>
      </c>
      <c r="H31" s="43" t="s">
        <v>71</v>
      </c>
      <c r="I31" s="41" t="s">
        <v>867</v>
      </c>
      <c r="J31" s="54">
        <v>4064</v>
      </c>
      <c r="K31" s="54">
        <v>1021</v>
      </c>
      <c r="L31" s="54">
        <v>3043</v>
      </c>
    </row>
    <row r="32" spans="1:12" x14ac:dyDescent="0.25">
      <c r="A32" s="46" t="s">
        <v>67</v>
      </c>
      <c r="B32" s="3" t="str">
        <f>VLOOKUP($A32,PRODUCTOS,2,FALSE)</f>
        <v>CARTUCHO EPSON S189108 740I-760-800N-860</v>
      </c>
      <c r="C32" s="3">
        <f>VLOOKUP($A32,PRODUCTOS,3,FALSE)</f>
        <v>2714</v>
      </c>
      <c r="D32" s="3">
        <f>VLOOKUP($A32,PRODUCTOS,4,FALSE)</f>
        <v>1017</v>
      </c>
      <c r="E32" s="3">
        <f>VLOOKUP($A32,PRODUCTOS,5,FALSE)</f>
        <v>1697</v>
      </c>
      <c r="H32" s="46" t="s">
        <v>72</v>
      </c>
      <c r="I32" s="41" t="s">
        <v>868</v>
      </c>
      <c r="J32" s="54">
        <v>8540</v>
      </c>
      <c r="K32" s="54">
        <v>1022</v>
      </c>
      <c r="L32" s="54">
        <v>7518</v>
      </c>
    </row>
    <row r="33" spans="1:12" x14ac:dyDescent="0.25">
      <c r="A33" s="46" t="s">
        <v>356</v>
      </c>
      <c r="B33" s="3" t="str">
        <f>VLOOKUP($A33,PRODUCTOS,2,FALSE)</f>
        <v>CARTUCHO EPSON T054220 CYAN R1800</v>
      </c>
      <c r="C33" s="3">
        <f>VLOOKUP($A33,PRODUCTOS,3,FALSE)</f>
        <v>2605</v>
      </c>
      <c r="D33" s="3">
        <f>VLOOKUP($A33,PRODUCTOS,4,FALSE)</f>
        <v>1051</v>
      </c>
      <c r="E33" s="3">
        <f>VLOOKUP($A33,PRODUCTOS,5,FALSE)</f>
        <v>1554</v>
      </c>
      <c r="H33" s="45" t="s">
        <v>73</v>
      </c>
      <c r="I33" s="41" t="s">
        <v>869</v>
      </c>
      <c r="J33" s="54">
        <v>7728</v>
      </c>
      <c r="K33" s="54">
        <v>1023</v>
      </c>
      <c r="L33" s="54">
        <v>6705</v>
      </c>
    </row>
    <row r="34" spans="1:12" x14ac:dyDescent="0.25">
      <c r="A34" s="46" t="s">
        <v>224</v>
      </c>
      <c r="B34" s="3" t="str">
        <f>VLOOKUP($A34,PRODUCTOS,2,FALSE)</f>
        <v>TONER LEXMARK C500H2KG NEGRO C500</v>
      </c>
      <c r="C34" s="3">
        <f>VLOOKUP($A34,PRODUCTOS,3,FALSE)</f>
        <v>2916</v>
      </c>
      <c r="D34" s="3">
        <f>VLOOKUP($A34,PRODUCTOS,4,FALSE)</f>
        <v>1222</v>
      </c>
      <c r="E34" s="3">
        <f>VLOOKUP($A34,PRODUCTOS,5,FALSE)</f>
        <v>1694</v>
      </c>
      <c r="H34" s="40" t="s">
        <v>74</v>
      </c>
      <c r="I34" s="41" t="s">
        <v>870</v>
      </c>
      <c r="J34" s="54">
        <v>7001</v>
      </c>
      <c r="K34" s="54">
        <v>1024</v>
      </c>
      <c r="L34" s="54">
        <v>5977</v>
      </c>
    </row>
    <row r="35" spans="1:12" x14ac:dyDescent="0.25">
      <c r="A35" s="46" t="s">
        <v>108</v>
      </c>
      <c r="B35" s="3" t="str">
        <f>VLOOKUP($A35,PRODUCTOS,2,FALSE)</f>
        <v>CARTUCHO EPSON TO17311 NEGRO STYLUS COLOR 777-777i</v>
      </c>
      <c r="C35" s="3">
        <f>VLOOKUP($A35,PRODUCTOS,3,FALSE)</f>
        <v>7011</v>
      </c>
      <c r="D35" s="3">
        <f>VLOOKUP($A35,PRODUCTOS,4,FALSE)</f>
        <v>1072</v>
      </c>
      <c r="E35" s="3">
        <f>VLOOKUP($A35,PRODUCTOS,5,FALSE)</f>
        <v>5939</v>
      </c>
      <c r="H35" s="44" t="s">
        <v>75</v>
      </c>
      <c r="I35" s="41" t="s">
        <v>871</v>
      </c>
      <c r="J35" s="54">
        <v>4618</v>
      </c>
      <c r="K35" s="54">
        <v>1025</v>
      </c>
      <c r="L35" s="54">
        <v>3593</v>
      </c>
    </row>
    <row r="36" spans="1:12" x14ac:dyDescent="0.25">
      <c r="A36" s="46" t="s">
        <v>365</v>
      </c>
      <c r="B36" s="3" t="str">
        <f>VLOOKUP($A36,PRODUCTOS,2,FALSE)</f>
        <v>CARTUCHO HP 22 COLOR C9352AL DJ 3920-3940 PSC 1400</v>
      </c>
      <c r="C36" s="3">
        <f>VLOOKUP($A36,PRODUCTOS,3,FALSE)</f>
        <v>5504</v>
      </c>
      <c r="D36" s="3">
        <f>VLOOKUP($A36,PRODUCTOS,4,FALSE)</f>
        <v>1091</v>
      </c>
      <c r="E36" s="3">
        <f>VLOOKUP($A36,PRODUCTOS,5,FALSE)</f>
        <v>4413</v>
      </c>
      <c r="H36" s="42" t="s">
        <v>76</v>
      </c>
      <c r="I36" s="41" t="s">
        <v>872</v>
      </c>
      <c r="J36" s="54">
        <v>6806</v>
      </c>
      <c r="K36" s="54">
        <v>1026</v>
      </c>
      <c r="L36" s="54">
        <v>5780</v>
      </c>
    </row>
    <row r="37" spans="1:12" x14ac:dyDescent="0.25">
      <c r="A37" s="46" t="s">
        <v>374</v>
      </c>
      <c r="B37" s="3" t="str">
        <f>VLOOKUP($A37,PRODUCTOS,2,FALSE)</f>
        <v>CINTA BROTHER AX100</v>
      </c>
      <c r="C37" s="3">
        <f>VLOOKUP($A37,PRODUCTOS,3,FALSE)</f>
        <v>7601</v>
      </c>
      <c r="D37" s="3">
        <f>VLOOKUP($A37,PRODUCTOS,4,FALSE)</f>
        <v>1129</v>
      </c>
      <c r="E37" s="3">
        <f>VLOOKUP($A37,PRODUCTOS,5,FALSE)</f>
        <v>6472</v>
      </c>
      <c r="H37" s="40" t="s">
        <v>77</v>
      </c>
      <c r="I37" s="41" t="s">
        <v>873</v>
      </c>
      <c r="J37" s="54">
        <v>2084</v>
      </c>
      <c r="K37" s="54">
        <v>1027</v>
      </c>
      <c r="L37" s="54">
        <v>1057</v>
      </c>
    </row>
    <row r="38" spans="1:12" x14ac:dyDescent="0.25">
      <c r="A38" s="46" t="s">
        <v>164</v>
      </c>
      <c r="B38" s="3" t="str">
        <f>VLOOKUP($A38,PRODUCTOS,2,FALSE)</f>
        <v>MINI DISC</v>
      </c>
      <c r="C38" s="3">
        <f>VLOOKUP($A38,PRODUCTOS,3,FALSE)</f>
        <v>3605</v>
      </c>
      <c r="D38" s="3">
        <f>VLOOKUP($A38,PRODUCTOS,4,FALSE)</f>
        <v>1148</v>
      </c>
      <c r="E38" s="3">
        <f>VLOOKUP($A38,PRODUCTOS,5,FALSE)</f>
        <v>2457</v>
      </c>
      <c r="H38" s="45" t="s">
        <v>78</v>
      </c>
      <c r="I38" s="41" t="s">
        <v>874</v>
      </c>
      <c r="J38" s="54">
        <v>4870</v>
      </c>
      <c r="K38" s="54">
        <v>1028</v>
      </c>
      <c r="L38" s="54">
        <v>3842</v>
      </c>
    </row>
    <row r="39" spans="1:12" x14ac:dyDescent="0.25">
      <c r="A39" s="46" t="s">
        <v>372</v>
      </c>
      <c r="B39" s="3" t="str">
        <f>VLOOKUP($A39,PRODUCTOS,2,FALSE)</f>
        <v>CARTUCHO NEGRO EPSON T072126 C110</v>
      </c>
      <c r="C39" s="3">
        <f>VLOOKUP($A39,PRODUCTOS,3,FALSE)</f>
        <v>7057</v>
      </c>
      <c r="D39" s="3">
        <f>VLOOKUP($A39,PRODUCTOS,4,FALSE)</f>
        <v>1125</v>
      </c>
      <c r="E39" s="3">
        <f>VLOOKUP($A39,PRODUCTOS,5,FALSE)</f>
        <v>5932</v>
      </c>
      <c r="H39" s="47" t="s">
        <v>79</v>
      </c>
      <c r="I39" s="41" t="s">
        <v>875</v>
      </c>
      <c r="J39" s="54">
        <v>6168</v>
      </c>
      <c r="K39" s="54">
        <v>1029</v>
      </c>
      <c r="L39" s="54">
        <v>5139</v>
      </c>
    </row>
    <row r="40" spans="1:12" x14ac:dyDescent="0.25">
      <c r="A40" s="46" t="s">
        <v>86</v>
      </c>
      <c r="B40" s="3" t="str">
        <f>VLOOKUP($A40,PRODUCTOS,2,FALSE)</f>
        <v>CARTUCHO EPSON T048120 NEGRO PHOTO R200-R300M</v>
      </c>
      <c r="C40" s="3">
        <f>VLOOKUP($A40,PRODUCTOS,3,FALSE)</f>
        <v>5720</v>
      </c>
      <c r="D40" s="3">
        <f>VLOOKUP($A40,PRODUCTOS,4,FALSE)</f>
        <v>1043</v>
      </c>
      <c r="E40" s="3">
        <f>VLOOKUP($A40,PRODUCTOS,5,FALSE)</f>
        <v>4677</v>
      </c>
      <c r="H40" s="42" t="s">
        <v>80</v>
      </c>
      <c r="I40" s="41" t="s">
        <v>876</v>
      </c>
      <c r="J40" s="54">
        <v>8667</v>
      </c>
      <c r="K40" s="54">
        <v>1030</v>
      </c>
      <c r="L40" s="54">
        <v>7637</v>
      </c>
    </row>
    <row r="41" spans="1:12" x14ac:dyDescent="0.25">
      <c r="A41" s="46" t="s">
        <v>230</v>
      </c>
      <c r="B41" s="3" t="str">
        <f>VLOOKUP($A41,PRODUCTOS,2,FALSE)</f>
        <v>TONER SAMSUNG AMARILLO CLP300N</v>
      </c>
      <c r="C41" s="3">
        <f>VLOOKUP($A41,PRODUCTOS,3,FALSE)</f>
        <v>5854</v>
      </c>
      <c r="D41" s="3">
        <f>VLOOKUP($A41,PRODUCTOS,4,FALSE)</f>
        <v>1229</v>
      </c>
      <c r="E41" s="3">
        <f>VLOOKUP($A41,PRODUCTOS,5,FALSE)</f>
        <v>4625</v>
      </c>
      <c r="H41" s="45" t="s">
        <v>81</v>
      </c>
      <c r="I41" s="41" t="s">
        <v>877</v>
      </c>
      <c r="J41" s="54">
        <v>3361</v>
      </c>
      <c r="K41" s="54">
        <v>1031</v>
      </c>
      <c r="L41" s="54">
        <v>2330</v>
      </c>
    </row>
    <row r="42" spans="1:12" x14ac:dyDescent="0.25">
      <c r="A42" s="46" t="s">
        <v>199</v>
      </c>
      <c r="B42" s="3" t="str">
        <f>VLOOKUP($A42,PRODUCTOS,2,FALSE)</f>
        <v>TONER GENERICO PARA CANON 1010-1020</v>
      </c>
      <c r="C42" s="3">
        <f>VLOOKUP($A42,PRODUCTOS,3,FALSE)</f>
        <v>9498</v>
      </c>
      <c r="D42" s="3">
        <f>VLOOKUP($A42,PRODUCTOS,4,FALSE)</f>
        <v>1188</v>
      </c>
      <c r="E42" s="3">
        <f>VLOOKUP($A42,PRODUCTOS,5,FALSE)</f>
        <v>8310</v>
      </c>
      <c r="H42" s="45" t="s">
        <v>82</v>
      </c>
      <c r="I42" s="41" t="s">
        <v>878</v>
      </c>
      <c r="J42" s="54">
        <v>6756</v>
      </c>
      <c r="K42" s="54">
        <v>1032</v>
      </c>
      <c r="L42" s="54">
        <v>5724</v>
      </c>
    </row>
    <row r="43" spans="1:12" x14ac:dyDescent="0.25">
      <c r="A43" s="46" t="s">
        <v>371</v>
      </c>
      <c r="B43" s="3" t="str">
        <f>VLOOKUP($A43,PRODUCTOS,2,FALSE)</f>
        <v>CARTUCHO HP 93 COLOR C9361WL P 7850 DJ 5440- PSC 1510</v>
      </c>
      <c r="C43" s="3">
        <f>VLOOKUP($A43,PRODUCTOS,3,FALSE)</f>
        <v>2939</v>
      </c>
      <c r="D43" s="3">
        <f>VLOOKUP($A43,PRODUCTOS,4,FALSE)</f>
        <v>1111</v>
      </c>
      <c r="E43" s="3">
        <f>VLOOKUP($A43,PRODUCTOS,5,FALSE)</f>
        <v>1828</v>
      </c>
      <c r="H43" s="47" t="s">
        <v>83</v>
      </c>
      <c r="I43" s="41" t="s">
        <v>879</v>
      </c>
      <c r="J43" s="54">
        <v>6502</v>
      </c>
      <c r="K43" s="54">
        <v>1033</v>
      </c>
      <c r="L43" s="54">
        <v>5469</v>
      </c>
    </row>
    <row r="44" spans="1:12" x14ac:dyDescent="0.25">
      <c r="A44" s="46" t="s">
        <v>76</v>
      </c>
      <c r="B44" s="3" t="str">
        <f>VLOOKUP($A44,PRODUCTOS,2,FALSE)</f>
        <v>CARTUCHO EPSON T032120 NEGRO STYLUS COLOR C80-80N CX5400</v>
      </c>
      <c r="C44" s="3">
        <f>VLOOKUP($A44,PRODUCTOS,3,FALSE)</f>
        <v>6806</v>
      </c>
      <c r="D44" s="3">
        <f>VLOOKUP($A44,PRODUCTOS,4,FALSE)</f>
        <v>1026</v>
      </c>
      <c r="E44" s="3">
        <f>VLOOKUP($A44,PRODUCTOS,5,FALSE)</f>
        <v>5780</v>
      </c>
      <c r="H44" s="46" t="s">
        <v>84</v>
      </c>
      <c r="I44" s="41" t="s">
        <v>880</v>
      </c>
      <c r="J44" s="54">
        <v>6112</v>
      </c>
      <c r="K44" s="54">
        <v>1034</v>
      </c>
      <c r="L44" s="54">
        <v>5078</v>
      </c>
    </row>
    <row r="45" spans="1:12" x14ac:dyDescent="0.25">
      <c r="A45" s="46" t="s">
        <v>388</v>
      </c>
      <c r="B45" s="3" t="str">
        <f>VLOOKUP($A45,PRODUCTOS,2,FALSE)</f>
        <v>TONER HP 49X Q5949X</v>
      </c>
      <c r="C45" s="3">
        <f>VLOOKUP($A45,PRODUCTOS,3,FALSE)</f>
        <v>5130</v>
      </c>
      <c r="D45" s="3">
        <f>VLOOKUP($A45,PRODUCTOS,4,FALSE)</f>
        <v>1198</v>
      </c>
      <c r="E45" s="3">
        <f>VLOOKUP($A45,PRODUCTOS,5,FALSE)</f>
        <v>3932</v>
      </c>
      <c r="H45" s="50" t="s">
        <v>344</v>
      </c>
      <c r="I45" s="41" t="s">
        <v>881</v>
      </c>
      <c r="J45" s="54">
        <v>1854</v>
      </c>
      <c r="K45" s="54">
        <v>1035</v>
      </c>
      <c r="L45" s="54">
        <v>819</v>
      </c>
    </row>
    <row r="46" spans="1:12" x14ac:dyDescent="0.25">
      <c r="A46" s="46" t="s">
        <v>179</v>
      </c>
      <c r="B46" s="3" t="str">
        <f>VLOOKUP($A46,PRODUCTOS,2,FALSE)</f>
        <v>TONER CANON GENERICO KATUN GPR10 1310N</v>
      </c>
      <c r="C46" s="3">
        <f>VLOOKUP($A46,PRODUCTOS,3,FALSE)</f>
        <v>3503</v>
      </c>
      <c r="D46" s="3">
        <f>VLOOKUP($A46,PRODUCTOS,4,FALSE)</f>
        <v>1164</v>
      </c>
      <c r="E46" s="3">
        <f>VLOOKUP($A46,PRODUCTOS,5,FALSE)</f>
        <v>2339</v>
      </c>
      <c r="H46" s="49" t="s">
        <v>345</v>
      </c>
      <c r="I46" s="41" t="s">
        <v>882</v>
      </c>
      <c r="J46" s="54">
        <v>1216</v>
      </c>
      <c r="K46" s="54">
        <v>1036</v>
      </c>
      <c r="L46" s="54">
        <v>180</v>
      </c>
    </row>
    <row r="47" spans="1:12" x14ac:dyDescent="0.25">
      <c r="A47" s="46" t="s">
        <v>70</v>
      </c>
      <c r="B47" s="3" t="str">
        <f>VLOOKUP($A47,PRODUCTOS,2,FALSE)</f>
        <v>CARTUCHO EPSON T007201 780-785-870-825</v>
      </c>
      <c r="C47" s="3">
        <f>VLOOKUP($A47,PRODUCTOS,3,FALSE)</f>
        <v>6407</v>
      </c>
      <c r="D47" s="3">
        <f>VLOOKUP($A47,PRODUCTOS,4,FALSE)</f>
        <v>1020</v>
      </c>
      <c r="E47" s="3">
        <f>VLOOKUP($A47,PRODUCTOS,5,FALSE)</f>
        <v>5387</v>
      </c>
      <c r="H47" s="50" t="s">
        <v>346</v>
      </c>
      <c r="I47" s="41" t="s">
        <v>883</v>
      </c>
      <c r="J47" s="54">
        <v>6952</v>
      </c>
      <c r="K47" s="54">
        <v>1037</v>
      </c>
      <c r="L47" s="54">
        <v>5915</v>
      </c>
    </row>
    <row r="48" spans="1:12" x14ac:dyDescent="0.25">
      <c r="A48" s="46" t="s">
        <v>138</v>
      </c>
      <c r="B48" s="3" t="str">
        <f>VLOOKUP($A48,PRODUCTOS,2,FALSE)</f>
        <v>CARTUCHO HP 96 C8767WL</v>
      </c>
      <c r="C48" s="3">
        <f>VLOOKUP($A48,PRODUCTOS,3,FALSE)</f>
        <v>9857</v>
      </c>
      <c r="D48" s="3">
        <f>VLOOKUP($A48,PRODUCTOS,4,FALSE)</f>
        <v>1116</v>
      </c>
      <c r="E48" s="3">
        <f>VLOOKUP($A48,PRODUCTOS,5,FALSE)</f>
        <v>8741</v>
      </c>
      <c r="H48" s="40" t="s">
        <v>347</v>
      </c>
      <c r="I48" s="41" t="s">
        <v>884</v>
      </c>
      <c r="J48" s="54">
        <v>8341</v>
      </c>
      <c r="K48" s="54">
        <v>1038</v>
      </c>
      <c r="L48" s="54">
        <v>7303</v>
      </c>
    </row>
    <row r="49" spans="1:12" x14ac:dyDescent="0.25">
      <c r="A49" s="46" t="s">
        <v>132</v>
      </c>
      <c r="B49" s="3" t="str">
        <f>VLOOKUP($A49,PRODUCTOS,2,FALSE)</f>
        <v>CARTUCHO HP 88 C9388 AMARILLO K550-K5400-L7580-L7680-L7780</v>
      </c>
      <c r="C49" s="3">
        <f>VLOOKUP($A49,PRODUCTOS,3,FALSE)</f>
        <v>8213</v>
      </c>
      <c r="D49" s="3">
        <f>VLOOKUP($A49,PRODUCTOS,4,FALSE)</f>
        <v>1109</v>
      </c>
      <c r="E49" s="3">
        <f>VLOOKUP($A49,PRODUCTOS,5,FALSE)</f>
        <v>7104</v>
      </c>
      <c r="H49" s="39" t="s">
        <v>348</v>
      </c>
      <c r="I49" s="41" t="s">
        <v>885</v>
      </c>
      <c r="J49" s="54">
        <v>2596</v>
      </c>
      <c r="K49" s="54">
        <v>1039</v>
      </c>
      <c r="L49" s="54">
        <v>1557</v>
      </c>
    </row>
    <row r="50" spans="1:12" x14ac:dyDescent="0.25">
      <c r="A50" s="46" t="s">
        <v>385</v>
      </c>
      <c r="B50" s="3" t="str">
        <f>VLOOKUP($A50,PRODUCTOS,2,FALSE)</f>
        <v>TONER HP 35 CB435A NEGRO LJP1006-P1005</v>
      </c>
      <c r="C50" s="3">
        <f>VLOOKUP($A50,PRODUCTOS,3,FALSE)</f>
        <v>2956</v>
      </c>
      <c r="D50" s="3">
        <f>VLOOKUP($A50,PRODUCTOS,4,FALSE)</f>
        <v>1195</v>
      </c>
      <c r="E50" s="3">
        <f>VLOOKUP($A50,PRODUCTOS,5,FALSE)</f>
        <v>1761</v>
      </c>
      <c r="H50" s="39" t="s">
        <v>349</v>
      </c>
      <c r="I50" s="41" t="s">
        <v>886</v>
      </c>
      <c r="J50" s="54">
        <v>5638</v>
      </c>
      <c r="K50" s="54">
        <v>1040</v>
      </c>
      <c r="L50" s="54">
        <v>4598</v>
      </c>
    </row>
    <row r="51" spans="1:12" x14ac:dyDescent="0.25">
      <c r="A51" s="46" t="s">
        <v>392</v>
      </c>
      <c r="B51" s="3" t="str">
        <f>VLOOKUP($A51,PRODUCTOS,2,FALSE)</f>
        <v>TONER LEXMARK E210 LASER</v>
      </c>
      <c r="C51" s="3">
        <f>VLOOKUP($A51,PRODUCTOS,3,FALSE)</f>
        <v>6202</v>
      </c>
      <c r="D51" s="3">
        <f>VLOOKUP($A51,PRODUCTOS,4,FALSE)</f>
        <v>1225</v>
      </c>
      <c r="E51" s="3">
        <f>VLOOKUP($A51,PRODUCTOS,5,FALSE)</f>
        <v>4977</v>
      </c>
      <c r="H51" s="39" t="s">
        <v>350</v>
      </c>
      <c r="I51" s="41" t="s">
        <v>887</v>
      </c>
      <c r="J51" s="54">
        <v>2440</v>
      </c>
      <c r="K51" s="54">
        <v>1041</v>
      </c>
      <c r="L51" s="54">
        <v>1399</v>
      </c>
    </row>
    <row r="52" spans="1:12" x14ac:dyDescent="0.25">
      <c r="A52" s="46" t="s">
        <v>107</v>
      </c>
      <c r="B52" s="3" t="str">
        <f>VLOOKUP($A52,PRODUCTOS,2,FALSE)</f>
        <v>CARTUCHO EPSON T090120 NEGRO C92-CX5600</v>
      </c>
      <c r="C52" s="3">
        <f>VLOOKUP($A52,PRODUCTOS,3,FALSE)</f>
        <v>9651</v>
      </c>
      <c r="D52" s="3">
        <f>VLOOKUP($A52,PRODUCTOS,4,FALSE)</f>
        <v>1071</v>
      </c>
      <c r="E52" s="3">
        <f>VLOOKUP($A52,PRODUCTOS,5,FALSE)</f>
        <v>8580</v>
      </c>
      <c r="H52" s="40" t="s">
        <v>85</v>
      </c>
      <c r="I52" s="41" t="s">
        <v>888</v>
      </c>
      <c r="J52" s="54">
        <v>4901</v>
      </c>
      <c r="K52" s="54">
        <v>1042</v>
      </c>
      <c r="L52" s="54">
        <v>3859</v>
      </c>
    </row>
    <row r="53" spans="1:12" x14ac:dyDescent="0.25">
      <c r="A53" s="46" t="s">
        <v>77</v>
      </c>
      <c r="B53" s="3" t="str">
        <f>VLOOKUP($A53,PRODUCTOS,2,FALSE)</f>
        <v>CARTUCHO EPSON T032220 CYAN STYLUS COLOR C80-80N</v>
      </c>
      <c r="C53" s="3">
        <f>VLOOKUP($A53,PRODUCTOS,3,FALSE)</f>
        <v>2084</v>
      </c>
      <c r="D53" s="3">
        <f>VLOOKUP($A53,PRODUCTOS,4,FALSE)</f>
        <v>1027</v>
      </c>
      <c r="E53" s="3">
        <f>VLOOKUP($A53,PRODUCTOS,5,FALSE)</f>
        <v>1057</v>
      </c>
      <c r="H53" s="44" t="s">
        <v>86</v>
      </c>
      <c r="I53" s="41" t="s">
        <v>889</v>
      </c>
      <c r="J53" s="54">
        <v>5720</v>
      </c>
      <c r="K53" s="54">
        <v>1043</v>
      </c>
      <c r="L53" s="54">
        <v>4677</v>
      </c>
    </row>
    <row r="54" spans="1:12" x14ac:dyDescent="0.25">
      <c r="A54" s="46" t="s">
        <v>168</v>
      </c>
      <c r="B54" s="3" t="str">
        <f>VLOOKUP($A54,PRODUCTOS,2,FALSE)</f>
        <v>PELICULA FAX PANASONIC KXFA57</v>
      </c>
      <c r="C54" s="3">
        <f>VLOOKUP($A54,PRODUCTOS,3,FALSE)</f>
        <v>7887</v>
      </c>
      <c r="D54" s="3">
        <f>VLOOKUP($A54,PRODUCTOS,4,FALSE)</f>
        <v>1152</v>
      </c>
      <c r="E54" s="3">
        <f>VLOOKUP($A54,PRODUCTOS,5,FALSE)</f>
        <v>6735</v>
      </c>
      <c r="H54" s="39" t="s">
        <v>351</v>
      </c>
      <c r="I54" s="41" t="s">
        <v>890</v>
      </c>
      <c r="J54" s="54">
        <v>4169</v>
      </c>
      <c r="K54" s="54">
        <v>1044</v>
      </c>
      <c r="L54" s="54">
        <v>3125</v>
      </c>
    </row>
    <row r="55" spans="1:12" x14ac:dyDescent="0.25">
      <c r="A55" s="46" t="s">
        <v>98</v>
      </c>
      <c r="B55" s="3" t="str">
        <f>VLOOKUP($A55,PRODUCTOS,2,FALSE)</f>
        <v>CARTUCHO EPSON T073120 NEGRO C79-87+-CX3900</v>
      </c>
      <c r="C55" s="3">
        <f>VLOOKUP($A55,PRODUCTOS,3,FALSE)</f>
        <v>1038</v>
      </c>
      <c r="D55" s="3">
        <f>VLOOKUP($A55,PRODUCTOS,4,FALSE)</f>
        <v>1061</v>
      </c>
      <c r="E55" s="3">
        <f>VLOOKUP($A55,PRODUCTOS,5,FALSE)</f>
        <v>-23</v>
      </c>
      <c r="H55" s="39" t="s">
        <v>352</v>
      </c>
      <c r="I55" s="41" t="s">
        <v>891</v>
      </c>
      <c r="J55" s="54">
        <v>6225</v>
      </c>
      <c r="K55" s="54">
        <v>1045</v>
      </c>
      <c r="L55" s="54">
        <v>5180</v>
      </c>
    </row>
    <row r="56" spans="1:12" x14ac:dyDescent="0.25">
      <c r="A56" s="46" t="s">
        <v>103</v>
      </c>
      <c r="B56" s="3" t="str">
        <f>VLOOKUP($A56,PRODUCTOS,2,FALSE)</f>
        <v>CARTUCHO EPSON T082320 MAGENTA R270-RX590LT</v>
      </c>
      <c r="C56" s="3">
        <f>VLOOKUP($A56,PRODUCTOS,3,FALSE)</f>
        <v>3852</v>
      </c>
      <c r="D56" s="3">
        <f>VLOOKUP($A56,PRODUCTOS,4,FALSE)</f>
        <v>1067</v>
      </c>
      <c r="E56" s="3">
        <f>VLOOKUP($A56,PRODUCTOS,5,FALSE)</f>
        <v>2785</v>
      </c>
      <c r="H56" s="39" t="s">
        <v>353</v>
      </c>
      <c r="I56" s="41" t="s">
        <v>892</v>
      </c>
      <c r="J56" s="54">
        <v>8107</v>
      </c>
      <c r="K56" s="54">
        <v>1046</v>
      </c>
      <c r="L56" s="54">
        <v>7061</v>
      </c>
    </row>
    <row r="57" spans="1:12" x14ac:dyDescent="0.25">
      <c r="A57" s="46" t="s">
        <v>59</v>
      </c>
      <c r="B57" s="3" t="str">
        <f>VLOOKUP($A57,PRODUCTOS,2,FALSE)</f>
        <v>CARTUCHO EPSON NEGRO S020187 660</v>
      </c>
      <c r="C57" s="3">
        <f>VLOOKUP($A57,PRODUCTOS,3,FALSE)</f>
        <v>9736</v>
      </c>
      <c r="D57" s="3">
        <f>VLOOKUP($A57,PRODUCTOS,4,FALSE)</f>
        <v>1009</v>
      </c>
      <c r="E57" s="3">
        <f>VLOOKUP($A57,PRODUCTOS,5,FALSE)</f>
        <v>8727</v>
      </c>
      <c r="H57" s="39" t="s">
        <v>354</v>
      </c>
      <c r="I57" s="41" t="s">
        <v>893</v>
      </c>
      <c r="J57" s="54">
        <v>2581</v>
      </c>
      <c r="K57" s="54">
        <v>1047</v>
      </c>
      <c r="L57" s="54">
        <v>1534</v>
      </c>
    </row>
    <row r="58" spans="1:12" x14ac:dyDescent="0.25">
      <c r="A58" s="46" t="s">
        <v>156</v>
      </c>
      <c r="B58" s="3" t="str">
        <f>VLOOKUP($A58,PRODUCTOS,2,FALSE)</f>
        <v>CINTA EPSON SERIE 100 FX1050, MX100, T750, AP2500, 286, FX1170</v>
      </c>
      <c r="C58" s="3">
        <f>VLOOKUP($A58,PRODUCTOS,3,FALSE)</f>
        <v>3250</v>
      </c>
      <c r="D58" s="3">
        <f>VLOOKUP($A58,PRODUCTOS,4,FALSE)</f>
        <v>1140</v>
      </c>
      <c r="E58" s="3">
        <f>VLOOKUP($A58,PRODUCTOS,5,FALSE)</f>
        <v>2110</v>
      </c>
      <c r="H58" s="39" t="s">
        <v>355</v>
      </c>
      <c r="I58" s="41" t="s">
        <v>894</v>
      </c>
      <c r="J58" s="54">
        <v>3947</v>
      </c>
      <c r="K58" s="54">
        <v>1048</v>
      </c>
      <c r="L58" s="54">
        <v>2899</v>
      </c>
    </row>
    <row r="59" spans="1:12" x14ac:dyDescent="0.25">
      <c r="A59" s="46" t="s">
        <v>184</v>
      </c>
      <c r="B59" s="3" t="str">
        <f>VLOOKUP($A59,PRODUCTOS,2,FALSE)</f>
        <v>TONER CANON NEGRO GP-200 IR210S-200L-GP2</v>
      </c>
      <c r="C59" s="3">
        <f>VLOOKUP($A59,PRODUCTOS,3,FALSE)</f>
        <v>3248</v>
      </c>
      <c r="D59" s="3">
        <f>VLOOKUP($A59,PRODUCTOS,4,FALSE)</f>
        <v>1169</v>
      </c>
      <c r="E59" s="3">
        <f>VLOOKUP($A59,PRODUCTOS,5,FALSE)</f>
        <v>2079</v>
      </c>
      <c r="H59" s="46" t="s">
        <v>87</v>
      </c>
      <c r="I59" s="41" t="s">
        <v>895</v>
      </c>
      <c r="J59" s="54">
        <v>4988</v>
      </c>
      <c r="K59" s="54">
        <v>1049</v>
      </c>
      <c r="L59" s="54">
        <v>3939</v>
      </c>
    </row>
    <row r="60" spans="1:12" x14ac:dyDescent="0.25">
      <c r="A60" s="46" t="s">
        <v>146</v>
      </c>
      <c r="B60" s="3" t="str">
        <f>VLOOKUP($A60,PRODUCTOS,2,FALSE)</f>
        <v>CARTUCHO LEXMARK 33 COLOR</v>
      </c>
      <c r="C60" s="3">
        <f>VLOOKUP($A60,PRODUCTOS,3,FALSE)</f>
        <v>1116</v>
      </c>
      <c r="D60" s="3">
        <f>VLOOKUP($A60,PRODUCTOS,4,FALSE)</f>
        <v>1124</v>
      </c>
      <c r="E60" s="3">
        <f>VLOOKUP($A60,PRODUCTOS,5,FALSE)</f>
        <v>-8</v>
      </c>
      <c r="H60" s="47" t="s">
        <v>88</v>
      </c>
      <c r="I60" s="41" t="s">
        <v>896</v>
      </c>
      <c r="J60" s="54">
        <v>6408</v>
      </c>
      <c r="K60" s="54">
        <v>1050</v>
      </c>
      <c r="L60" s="54">
        <v>5358</v>
      </c>
    </row>
    <row r="61" spans="1:12" x14ac:dyDescent="0.25">
      <c r="A61" s="46" t="s">
        <v>68</v>
      </c>
      <c r="B61" s="3" t="str">
        <f>VLOOKUP($A61,PRODUCTOS,2,FALSE)</f>
        <v>CARTUCHO EPSON S191089 SC400-440-600S-740I-460</v>
      </c>
      <c r="C61" s="3">
        <f>VLOOKUP($A61,PRODUCTOS,3,FALSE)</f>
        <v>1768</v>
      </c>
      <c r="D61" s="3">
        <f>VLOOKUP($A61,PRODUCTOS,4,FALSE)</f>
        <v>1018</v>
      </c>
      <c r="E61" s="3">
        <f>VLOOKUP($A61,PRODUCTOS,5,FALSE)</f>
        <v>750</v>
      </c>
      <c r="H61" s="43" t="s">
        <v>356</v>
      </c>
      <c r="I61" s="41" t="s">
        <v>897</v>
      </c>
      <c r="J61" s="54">
        <v>2605</v>
      </c>
      <c r="K61" s="54">
        <v>1051</v>
      </c>
      <c r="L61" s="54">
        <v>1554</v>
      </c>
    </row>
    <row r="62" spans="1:12" x14ac:dyDescent="0.25">
      <c r="A62" s="46" t="s">
        <v>122</v>
      </c>
      <c r="B62" s="3" t="str">
        <f>VLOOKUP($A62,PRODUCTOS,2,FALSE)</f>
        <v>CARTUCHO HP 49 COLOR 51649AL DJ 610C-630-640-656- DJM 350 OJ 500-600</v>
      </c>
      <c r="C62" s="3">
        <f>VLOOKUP($A62,PRODUCTOS,3,FALSE)</f>
        <v>4759</v>
      </c>
      <c r="D62" s="3">
        <f>VLOOKUP($A62,PRODUCTOS,4,FALSE)</f>
        <v>1099</v>
      </c>
      <c r="E62" s="3">
        <f>VLOOKUP($A62,PRODUCTOS,5,FALSE)</f>
        <v>3660</v>
      </c>
      <c r="H62" s="40" t="s">
        <v>89</v>
      </c>
      <c r="I62" s="41" t="s">
        <v>898</v>
      </c>
      <c r="J62" s="54">
        <v>5408</v>
      </c>
      <c r="K62" s="54">
        <v>1052</v>
      </c>
      <c r="L62" s="54">
        <v>4356</v>
      </c>
    </row>
    <row r="63" spans="1:12" x14ac:dyDescent="0.25">
      <c r="A63" s="46" t="s">
        <v>387</v>
      </c>
      <c r="B63" s="3" t="str">
        <f>VLOOKUP($A63,PRODUCTOS,2,FALSE)</f>
        <v>TONER HP 49A Q5949A LJ 1160-1320</v>
      </c>
      <c r="C63" s="3">
        <f>VLOOKUP($A63,PRODUCTOS,3,FALSE)</f>
        <v>6115</v>
      </c>
      <c r="D63" s="3">
        <f>VLOOKUP($A63,PRODUCTOS,4,FALSE)</f>
        <v>1197</v>
      </c>
      <c r="E63" s="3">
        <f>VLOOKUP($A63,PRODUCTOS,5,FALSE)</f>
        <v>4918</v>
      </c>
      <c r="H63" s="44" t="s">
        <v>90</v>
      </c>
      <c r="I63" s="41" t="s">
        <v>899</v>
      </c>
      <c r="J63" s="54">
        <v>7841</v>
      </c>
      <c r="K63" s="54">
        <v>1053</v>
      </c>
      <c r="L63" s="54">
        <v>6788</v>
      </c>
    </row>
    <row r="64" spans="1:12" x14ac:dyDescent="0.25">
      <c r="A64" s="46" t="s">
        <v>342</v>
      </c>
      <c r="B64" s="3" t="str">
        <f>VLOOKUP($A64,PRODUCTOS,2,FALSE)</f>
        <v>CARTUCHO CANON BCI 11 COLOR</v>
      </c>
      <c r="C64" s="3">
        <f>VLOOKUP($A64,PRODUCTOS,3,FALSE)</f>
        <v>7477</v>
      </c>
      <c r="D64" s="3">
        <f>VLOOKUP($A64,PRODUCTOS,4,FALSE)</f>
        <v>1002</v>
      </c>
      <c r="E64" s="3">
        <f>VLOOKUP($A64,PRODUCTOS,5,FALSE)</f>
        <v>6475</v>
      </c>
      <c r="H64" s="45" t="s">
        <v>91</v>
      </c>
      <c r="I64" s="41" t="s">
        <v>900</v>
      </c>
      <c r="J64" s="54">
        <v>4185</v>
      </c>
      <c r="K64" s="54">
        <v>1054</v>
      </c>
      <c r="L64" s="54">
        <v>3131</v>
      </c>
    </row>
    <row r="65" spans="1:12" x14ac:dyDescent="0.25">
      <c r="A65" s="46" t="s">
        <v>73</v>
      </c>
      <c r="B65" s="3" t="str">
        <f>VLOOKUP($A65,PRODUCTOS,2,FALSE)</f>
        <v>CARTUCHO EPSON T018311 COLOR STYLUS COLOR 777-777i</v>
      </c>
      <c r="C65" s="3">
        <f>VLOOKUP($A65,PRODUCTOS,3,FALSE)</f>
        <v>7728</v>
      </c>
      <c r="D65" s="3">
        <f>VLOOKUP($A65,PRODUCTOS,4,FALSE)</f>
        <v>1023</v>
      </c>
      <c r="E65" s="3">
        <f>VLOOKUP($A65,PRODUCTOS,5,FALSE)</f>
        <v>6705</v>
      </c>
      <c r="H65" s="42" t="s">
        <v>92</v>
      </c>
      <c r="I65" s="41" t="s">
        <v>901</v>
      </c>
      <c r="J65" s="54">
        <v>3111</v>
      </c>
      <c r="K65" s="54">
        <v>1055</v>
      </c>
      <c r="L65" s="54">
        <v>2056</v>
      </c>
    </row>
    <row r="66" spans="1:12" x14ac:dyDescent="0.25">
      <c r="A66" s="46" t="s">
        <v>78</v>
      </c>
      <c r="B66" s="3" t="str">
        <f>VLOOKUP($A66,PRODUCTOS,2,FALSE)</f>
        <v>CARTUCHO EPSON T032320 MAGENTA STYLUS COLOR C80-80N</v>
      </c>
      <c r="C66" s="3">
        <f>VLOOKUP($A66,PRODUCTOS,3,FALSE)</f>
        <v>4870</v>
      </c>
      <c r="D66" s="3">
        <f>VLOOKUP($A66,PRODUCTOS,4,FALSE)</f>
        <v>1028</v>
      </c>
      <c r="E66" s="3">
        <f>VLOOKUP($A66,PRODUCTOS,5,FALSE)</f>
        <v>3842</v>
      </c>
      <c r="H66" s="40" t="s">
        <v>93</v>
      </c>
      <c r="I66" s="41" t="s">
        <v>902</v>
      </c>
      <c r="J66" s="54">
        <v>7436</v>
      </c>
      <c r="K66" s="54">
        <v>1056</v>
      </c>
      <c r="L66" s="54">
        <v>6380</v>
      </c>
    </row>
    <row r="67" spans="1:12" x14ac:dyDescent="0.25">
      <c r="A67" s="46" t="s">
        <v>106</v>
      </c>
      <c r="B67" s="3" t="str">
        <f>VLOOKUP($A67,PRODUCTOS,2,FALSE)</f>
        <v>CARTUCHO EPSON T082620 MAGENTA LIGHT R270-RX590LT</v>
      </c>
      <c r="C67" s="3">
        <f>VLOOKUP($A67,PRODUCTOS,3,FALSE)</f>
        <v>5281</v>
      </c>
      <c r="D67" s="3">
        <f>VLOOKUP($A67,PRODUCTOS,4,FALSE)</f>
        <v>1070</v>
      </c>
      <c r="E67" s="3">
        <f>VLOOKUP($A67,PRODUCTOS,5,FALSE)</f>
        <v>4211</v>
      </c>
      <c r="H67" s="48" t="s">
        <v>94</v>
      </c>
      <c r="I67" s="41" t="s">
        <v>903</v>
      </c>
      <c r="J67" s="54">
        <v>7800</v>
      </c>
      <c r="K67" s="54">
        <v>1057</v>
      </c>
      <c r="L67" s="54">
        <v>6743</v>
      </c>
    </row>
    <row r="68" spans="1:12" x14ac:dyDescent="0.25">
      <c r="A68" s="46" t="s">
        <v>180</v>
      </c>
      <c r="B68" s="3" t="str">
        <f>VLOOKUP($A68,PRODUCTOS,2,FALSE)</f>
        <v>TONER CANON GPR10 1610</v>
      </c>
      <c r="C68" s="3">
        <f>VLOOKUP($A68,PRODUCTOS,3,FALSE)</f>
        <v>2139</v>
      </c>
      <c r="D68" s="3">
        <f>VLOOKUP($A68,PRODUCTOS,4,FALSE)</f>
        <v>1165</v>
      </c>
      <c r="E68" s="3">
        <f>VLOOKUP($A68,PRODUCTOS,5,FALSE)</f>
        <v>974</v>
      </c>
      <c r="H68" s="40" t="s">
        <v>95</v>
      </c>
      <c r="I68" s="41" t="s">
        <v>904</v>
      </c>
      <c r="J68" s="54">
        <v>2028</v>
      </c>
      <c r="K68" s="54">
        <v>1058</v>
      </c>
      <c r="L68" s="54">
        <v>970</v>
      </c>
    </row>
    <row r="69" spans="1:12" x14ac:dyDescent="0.25">
      <c r="A69" s="46" t="s">
        <v>140</v>
      </c>
      <c r="B69" s="3" t="str">
        <f>VLOOKUP($A69,PRODUCTOS,2,FALSE)</f>
        <v>CARTUCHO HP 98 NEGRO C9364</v>
      </c>
      <c r="C69" s="3">
        <f>VLOOKUP($A69,PRODUCTOS,3,FALSE)</f>
        <v>5135</v>
      </c>
      <c r="D69" s="3">
        <f>VLOOKUP($A69,PRODUCTOS,4,FALSE)</f>
        <v>1118</v>
      </c>
      <c r="E69" s="3">
        <f>VLOOKUP($A69,PRODUCTOS,5,FALSE)</f>
        <v>4017</v>
      </c>
      <c r="H69" s="40" t="s">
        <v>96</v>
      </c>
      <c r="I69" s="41" t="s">
        <v>905</v>
      </c>
      <c r="J69" s="54">
        <v>8155</v>
      </c>
      <c r="K69" s="54">
        <v>1059</v>
      </c>
      <c r="L69" s="54">
        <v>7096</v>
      </c>
    </row>
    <row r="70" spans="1:12" x14ac:dyDescent="0.25">
      <c r="A70" s="46" t="s">
        <v>222</v>
      </c>
      <c r="B70" s="3" t="str">
        <f>VLOOKUP($A70,PRODUCTOS,2,FALSE)</f>
        <v>TONER KATUN CANON NEGRO NPG-1</v>
      </c>
      <c r="C70" s="3">
        <f>VLOOKUP($A70,PRODUCTOS,3,FALSE)</f>
        <v>5106</v>
      </c>
      <c r="D70" s="3">
        <f>VLOOKUP($A70,PRODUCTOS,4,FALSE)</f>
        <v>1220</v>
      </c>
      <c r="E70" s="3">
        <f>VLOOKUP($A70,PRODUCTOS,5,FALSE)</f>
        <v>3886</v>
      </c>
      <c r="H70" s="46" t="s">
        <v>97</v>
      </c>
      <c r="I70" s="41" t="s">
        <v>906</v>
      </c>
      <c r="J70" s="54">
        <v>4745</v>
      </c>
      <c r="K70" s="54">
        <v>1060</v>
      </c>
      <c r="L70" s="54">
        <v>3685</v>
      </c>
    </row>
    <row r="71" spans="1:12" x14ac:dyDescent="0.25">
      <c r="A71" s="46" t="s">
        <v>236</v>
      </c>
      <c r="B71" s="3" t="str">
        <f>VLOOKUP($A71,PRODUCTOS,2,FALSE)</f>
        <v>TONER SAMSUNG SCX-4521D3</v>
      </c>
      <c r="C71" s="3">
        <f>VLOOKUP($A71,PRODUCTOS,3,FALSE)</f>
        <v>4912</v>
      </c>
      <c r="D71" s="3">
        <f>VLOOKUP($A71,PRODUCTOS,4,FALSE)</f>
        <v>1235</v>
      </c>
      <c r="E71" s="3">
        <f>VLOOKUP($A71,PRODUCTOS,5,FALSE)</f>
        <v>3677</v>
      </c>
      <c r="H71" s="46" t="s">
        <v>98</v>
      </c>
      <c r="I71" s="41" t="s">
        <v>907</v>
      </c>
      <c r="J71" s="54">
        <v>1038</v>
      </c>
      <c r="K71" s="54">
        <v>1061</v>
      </c>
      <c r="L71" s="54">
        <v>-23</v>
      </c>
    </row>
    <row r="72" spans="1:12" x14ac:dyDescent="0.25">
      <c r="A72" s="46" t="s">
        <v>367</v>
      </c>
      <c r="B72" s="3" t="str">
        <f>VLOOKUP($A72,PRODUCTOS,2,FALSE)</f>
        <v>CARTUCHO HP 27 NEGRO C8727AL DJ 3320-3420-3425-3535-3550</v>
      </c>
      <c r="C72" s="3">
        <f>VLOOKUP($A72,PRODUCTOS,3,FALSE)</f>
        <v>9836</v>
      </c>
      <c r="D72" s="3">
        <f>VLOOKUP($A72,PRODUCTOS,4,FALSE)</f>
        <v>1093</v>
      </c>
      <c r="E72" s="3">
        <f>VLOOKUP($A72,PRODUCTOS,5,FALSE)</f>
        <v>8743</v>
      </c>
      <c r="H72" s="46" t="s">
        <v>357</v>
      </c>
      <c r="I72" s="41" t="s">
        <v>908</v>
      </c>
      <c r="J72" s="54">
        <v>4145</v>
      </c>
      <c r="K72" s="54">
        <v>1062</v>
      </c>
      <c r="L72" s="54">
        <v>3083</v>
      </c>
    </row>
    <row r="73" spans="1:12" x14ac:dyDescent="0.25">
      <c r="A73" s="46" t="s">
        <v>369</v>
      </c>
      <c r="B73" s="3" t="str">
        <f>VLOOKUP($A73,PRODUCTOS,2,FALSE)</f>
        <v>CARTUCHO HP 33 NEGRO 51633ML DJ310-320</v>
      </c>
      <c r="C73" s="3">
        <f>VLOOKUP($A73,PRODUCTOS,3,FALSE)</f>
        <v>3847</v>
      </c>
      <c r="D73" s="3">
        <f>VLOOKUP($A73,PRODUCTOS,4,FALSE)</f>
        <v>1096</v>
      </c>
      <c r="E73" s="3">
        <f>VLOOKUP($A73,PRODUCTOS,5,FALSE)</f>
        <v>2751</v>
      </c>
      <c r="H73" s="45" t="s">
        <v>99</v>
      </c>
      <c r="I73" s="41" t="s">
        <v>909</v>
      </c>
      <c r="J73" s="54">
        <v>7547</v>
      </c>
      <c r="K73" s="54">
        <v>1063</v>
      </c>
      <c r="L73" s="54">
        <v>6484</v>
      </c>
    </row>
    <row r="74" spans="1:12" x14ac:dyDescent="0.25">
      <c r="A74" s="46" t="s">
        <v>362</v>
      </c>
      <c r="B74" s="3" t="str">
        <f>VLOOKUP($A74,PRODUCTOS,2,FALSE)</f>
        <v>CARTUCHO HP 19 NEGRO C6628AL DJ 350C</v>
      </c>
      <c r="C74" s="3">
        <f>VLOOKUP($A74,PRODUCTOS,3,FALSE)</f>
        <v>8078</v>
      </c>
      <c r="D74" s="3">
        <f>VLOOKUP($A74,PRODUCTOS,4,FALSE)</f>
        <v>1088</v>
      </c>
      <c r="E74" s="3">
        <f>VLOOKUP($A74,PRODUCTOS,5,FALSE)</f>
        <v>6990</v>
      </c>
      <c r="H74" s="40" t="s">
        <v>100</v>
      </c>
      <c r="I74" s="41" t="s">
        <v>910</v>
      </c>
      <c r="J74" s="54">
        <v>6293</v>
      </c>
      <c r="K74" s="54">
        <v>1064</v>
      </c>
      <c r="L74" s="54">
        <v>5229</v>
      </c>
    </row>
    <row r="75" spans="1:12" x14ac:dyDescent="0.25">
      <c r="A75" s="46" t="s">
        <v>54</v>
      </c>
      <c r="B75" s="3" t="str">
        <f>VLOOKUP($A75,PRODUCTOS,2,FALSE)</f>
        <v>CARTUCHO CANON BCI 21 NEGRO BJC 4300-4400-4100-4550-2000-2100</v>
      </c>
      <c r="C75" s="3">
        <f>VLOOKUP($A75,PRODUCTOS,3,FALSE)</f>
        <v>7964</v>
      </c>
      <c r="D75" s="3">
        <f>VLOOKUP($A75,PRODUCTOS,4,FALSE)</f>
        <v>1004</v>
      </c>
      <c r="E75" s="3">
        <f>VLOOKUP($A75,PRODUCTOS,5,FALSE)</f>
        <v>6960</v>
      </c>
      <c r="H75" s="40" t="s">
        <v>101</v>
      </c>
      <c r="I75" s="41" t="s">
        <v>911</v>
      </c>
      <c r="J75" s="54">
        <v>5270</v>
      </c>
      <c r="K75" s="54">
        <v>1065</v>
      </c>
      <c r="L75" s="54">
        <v>4205</v>
      </c>
    </row>
    <row r="76" spans="1:12" x14ac:dyDescent="0.25">
      <c r="A76" s="46" t="s">
        <v>375</v>
      </c>
      <c r="B76" s="3" t="str">
        <f>VLOOKUP($A76,PRODUCTOS,2,FALSE)</f>
        <v>CINTA EPSON 7754 LQ 10101-1050</v>
      </c>
      <c r="C76" s="3">
        <f>VLOOKUP($A76,PRODUCTOS,3,FALSE)</f>
        <v>6165</v>
      </c>
      <c r="D76" s="3">
        <f>VLOOKUP($A76,PRODUCTOS,4,FALSE)</f>
        <v>1133</v>
      </c>
      <c r="E76" s="3">
        <f>VLOOKUP($A76,PRODUCTOS,5,FALSE)</f>
        <v>5032</v>
      </c>
      <c r="H76" s="40" t="s">
        <v>102</v>
      </c>
      <c r="I76" s="41" t="s">
        <v>912</v>
      </c>
      <c r="J76" s="54">
        <v>3800</v>
      </c>
      <c r="K76" s="54">
        <v>1066</v>
      </c>
      <c r="L76" s="54">
        <v>2734</v>
      </c>
    </row>
    <row r="77" spans="1:12" x14ac:dyDescent="0.25">
      <c r="A77" s="46" t="s">
        <v>110</v>
      </c>
      <c r="B77" s="3" t="str">
        <f>VLOOKUP($A77,PRODUCTOS,2,FALSE)</f>
        <v>CARTUCHO HP 02 C8721WL</v>
      </c>
      <c r="C77" s="3">
        <f>VLOOKUP($A77,PRODUCTOS,3,FALSE)</f>
        <v>8642</v>
      </c>
      <c r="D77" s="3">
        <f>VLOOKUP($A77,PRODUCTOS,4,FALSE)</f>
        <v>1074</v>
      </c>
      <c r="E77" s="3">
        <f>VLOOKUP($A77,PRODUCTOS,5,FALSE)</f>
        <v>7568</v>
      </c>
      <c r="H77" s="40" t="s">
        <v>103</v>
      </c>
      <c r="I77" s="41" t="s">
        <v>913</v>
      </c>
      <c r="J77" s="54">
        <v>3852</v>
      </c>
      <c r="K77" s="54">
        <v>1067</v>
      </c>
      <c r="L77" s="54">
        <v>2785</v>
      </c>
    </row>
    <row r="78" spans="1:12" x14ac:dyDescent="0.25">
      <c r="A78" s="46" t="s">
        <v>92</v>
      </c>
      <c r="B78" s="3" t="str">
        <f>VLOOKUP($A78,PRODUCTOS,2,FALSE)</f>
        <v>CARTUCHO EPSON T054820 NEGRO MATE R1800</v>
      </c>
      <c r="C78" s="3">
        <f>VLOOKUP($A78,PRODUCTOS,3,FALSE)</f>
        <v>3111</v>
      </c>
      <c r="D78" s="3">
        <f>VLOOKUP($A78,PRODUCTOS,4,FALSE)</f>
        <v>1055</v>
      </c>
      <c r="E78" s="3">
        <f>VLOOKUP($A78,PRODUCTOS,5,FALSE)</f>
        <v>2056</v>
      </c>
      <c r="H78" s="42" t="s">
        <v>104</v>
      </c>
      <c r="I78" s="41" t="s">
        <v>914</v>
      </c>
      <c r="J78" s="54">
        <v>9948</v>
      </c>
      <c r="K78" s="54">
        <v>1068</v>
      </c>
      <c r="L78" s="54">
        <v>8880</v>
      </c>
    </row>
    <row r="79" spans="1:12" x14ac:dyDescent="0.25">
      <c r="A79" s="46" t="s">
        <v>134</v>
      </c>
      <c r="B79" s="3" t="str">
        <f>VLOOKUP($A79,PRODUCTOS,2,FALSE)</f>
        <v>CARTUCHO HP 94 NEGRO C8765WL VIVERA DJ 6540-6840 P 8150-8450</v>
      </c>
      <c r="C79" s="3">
        <f>VLOOKUP($A79,PRODUCTOS,3,FALSE)</f>
        <v>3999</v>
      </c>
      <c r="D79" s="3">
        <f>VLOOKUP($A79,PRODUCTOS,4,FALSE)</f>
        <v>1112</v>
      </c>
      <c r="E79" s="3">
        <f>VLOOKUP($A79,PRODUCTOS,5,FALSE)</f>
        <v>2887</v>
      </c>
      <c r="H79" s="45" t="s">
        <v>105</v>
      </c>
      <c r="I79" s="41" t="s">
        <v>915</v>
      </c>
      <c r="J79" s="54">
        <v>8267</v>
      </c>
      <c r="K79" s="54">
        <v>1069</v>
      </c>
      <c r="L79" s="54">
        <v>7198</v>
      </c>
    </row>
    <row r="80" spans="1:12" x14ac:dyDescent="0.25">
      <c r="A80" s="46" t="s">
        <v>217</v>
      </c>
      <c r="B80" s="3" t="str">
        <f>VLOOKUP($A80,PRODUCTOS,2,FALSE)</f>
        <v>TONER HP Q6470A NEGRO LASER JET 3600-3</v>
      </c>
      <c r="C80" s="3">
        <f>VLOOKUP($A80,PRODUCTOS,3,FALSE)</f>
        <v>4428</v>
      </c>
      <c r="D80" s="3">
        <f>VLOOKUP($A80,PRODUCTOS,4,FALSE)</f>
        <v>1215</v>
      </c>
      <c r="E80" s="3">
        <f>VLOOKUP($A80,PRODUCTOS,5,FALSE)</f>
        <v>3213</v>
      </c>
      <c r="H80" s="45" t="s">
        <v>106</v>
      </c>
      <c r="I80" s="41" t="s">
        <v>916</v>
      </c>
      <c r="J80" s="54">
        <v>5281</v>
      </c>
      <c r="K80" s="54">
        <v>1070</v>
      </c>
      <c r="L80" s="54">
        <v>4211</v>
      </c>
    </row>
    <row r="81" spans="1:12" x14ac:dyDescent="0.25">
      <c r="A81" s="46" t="s">
        <v>155</v>
      </c>
      <c r="B81" s="3" t="str">
        <f>VLOOKUP($A81,PRODUCTOS,2,FALSE)</f>
        <v>CINTA EPSON NEGRA LQ670-2500</v>
      </c>
      <c r="C81" s="3">
        <f>VLOOKUP($A81,PRODUCTOS,3,FALSE)</f>
        <v>9733</v>
      </c>
      <c r="D81" s="3">
        <f>VLOOKUP($A81,PRODUCTOS,4,FALSE)</f>
        <v>1139</v>
      </c>
      <c r="E81" s="3">
        <f>VLOOKUP($A81,PRODUCTOS,5,FALSE)</f>
        <v>8594</v>
      </c>
      <c r="H81" s="40" t="s">
        <v>107</v>
      </c>
      <c r="I81" s="41" t="s">
        <v>917</v>
      </c>
      <c r="J81" s="54">
        <v>9651</v>
      </c>
      <c r="K81" s="54">
        <v>1071</v>
      </c>
      <c r="L81" s="54">
        <v>8580</v>
      </c>
    </row>
    <row r="82" spans="1:12" x14ac:dyDescent="0.25">
      <c r="A82" s="46" t="s">
        <v>80</v>
      </c>
      <c r="B82" s="3" t="str">
        <f>VLOOKUP($A82,PRODUCTOS,2,FALSE)</f>
        <v>CARTUCHO EPSON T036120 NEGRO STYLUS COLOR C42</v>
      </c>
      <c r="C82" s="3">
        <f>VLOOKUP($A82,PRODUCTOS,3,FALSE)</f>
        <v>8667</v>
      </c>
      <c r="D82" s="3">
        <f>VLOOKUP($A82,PRODUCTOS,4,FALSE)</f>
        <v>1030</v>
      </c>
      <c r="E82" s="3">
        <f>VLOOKUP($A82,PRODUCTOS,5,FALSE)</f>
        <v>7637</v>
      </c>
      <c r="H82" s="46" t="s">
        <v>108</v>
      </c>
      <c r="I82" s="41" t="s">
        <v>918</v>
      </c>
      <c r="J82" s="54">
        <v>7011</v>
      </c>
      <c r="K82" s="54">
        <v>1072</v>
      </c>
      <c r="L82" s="54">
        <v>5939</v>
      </c>
    </row>
    <row r="83" spans="1:12" x14ac:dyDescent="0.25">
      <c r="A83" s="46" t="s">
        <v>74</v>
      </c>
      <c r="B83" s="3" t="str">
        <f>VLOOKUP($A83,PRODUCTOS,2,FALSE)</f>
        <v>CARTUCHO EPSON T028201 NEGRO C60</v>
      </c>
      <c r="C83" s="3">
        <f>VLOOKUP($A83,PRODUCTOS,3,FALSE)</f>
        <v>7001</v>
      </c>
      <c r="D83" s="3">
        <f>VLOOKUP($A83,PRODUCTOS,4,FALSE)</f>
        <v>1024</v>
      </c>
      <c r="E83" s="3">
        <f>VLOOKUP($A83,PRODUCTOS,5,FALSE)</f>
        <v>5977</v>
      </c>
      <c r="H83" s="44" t="s">
        <v>109</v>
      </c>
      <c r="I83" s="41" t="s">
        <v>919</v>
      </c>
      <c r="J83" s="54">
        <v>7777</v>
      </c>
      <c r="K83" s="54">
        <v>1073</v>
      </c>
      <c r="L83" s="54">
        <v>6704</v>
      </c>
    </row>
    <row r="84" spans="1:12" x14ac:dyDescent="0.25">
      <c r="A84" s="46" t="s">
        <v>196</v>
      </c>
      <c r="B84" s="3" t="str">
        <f>VLOOKUP($A84,PRODUCTOS,2,FALSE)</f>
        <v>TONER GENERICO CANON 7130</v>
      </c>
      <c r="C84" s="3">
        <f>VLOOKUP($A84,PRODUCTOS,3,FALSE)</f>
        <v>6661</v>
      </c>
      <c r="D84" s="3">
        <f>VLOOKUP($A84,PRODUCTOS,4,FALSE)</f>
        <v>1185</v>
      </c>
      <c r="E84" s="3">
        <f>VLOOKUP($A84,PRODUCTOS,5,FALSE)</f>
        <v>5476</v>
      </c>
      <c r="H84" s="46" t="s">
        <v>110</v>
      </c>
      <c r="I84" s="41" t="s">
        <v>920</v>
      </c>
      <c r="J84" s="54">
        <v>8642</v>
      </c>
      <c r="K84" s="54">
        <v>1074</v>
      </c>
      <c r="L84" s="54">
        <v>7568</v>
      </c>
    </row>
    <row r="85" spans="1:12" x14ac:dyDescent="0.25">
      <c r="A85" s="46" t="s">
        <v>126</v>
      </c>
      <c r="B85" s="3" t="str">
        <f>VLOOKUP($A85,PRODUCTOS,2,FALSE)</f>
        <v>CARTUCHO HP 74 CB335 NEGRO</v>
      </c>
      <c r="C85" s="3">
        <f>VLOOKUP($A85,PRODUCTOS,3,FALSE)</f>
        <v>1145</v>
      </c>
      <c r="D85" s="3">
        <f>VLOOKUP($A85,PRODUCTOS,4,FALSE)</f>
        <v>1103</v>
      </c>
      <c r="E85" s="3">
        <f>VLOOKUP($A85,PRODUCTOS,5,FALSE)</f>
        <v>42</v>
      </c>
      <c r="H85" s="47" t="s">
        <v>111</v>
      </c>
      <c r="I85" s="41" t="s">
        <v>921</v>
      </c>
      <c r="J85" s="54">
        <v>7990</v>
      </c>
      <c r="K85" s="54">
        <v>1075</v>
      </c>
      <c r="L85" s="54">
        <v>6915</v>
      </c>
    </row>
    <row r="86" spans="1:12" x14ac:dyDescent="0.25">
      <c r="A86" s="46" t="s">
        <v>221</v>
      </c>
      <c r="B86" s="3" t="str">
        <f>VLOOKUP($A86,PRODUCTOS,2,FALSE)</f>
        <v>TONER HP Q7583A MAGENTA LASER JET CP3505DN</v>
      </c>
      <c r="C86" s="3">
        <f>VLOOKUP($A86,PRODUCTOS,3,FALSE)</f>
        <v>1249</v>
      </c>
      <c r="D86" s="3">
        <f>VLOOKUP($A86,PRODUCTOS,4,FALSE)</f>
        <v>1219</v>
      </c>
      <c r="E86" s="3">
        <f>VLOOKUP($A86,PRODUCTOS,5,FALSE)</f>
        <v>30</v>
      </c>
      <c r="H86" s="46" t="s">
        <v>112</v>
      </c>
      <c r="I86" s="41" t="s">
        <v>922</v>
      </c>
      <c r="J86" s="54">
        <v>7082</v>
      </c>
      <c r="K86" s="54">
        <v>1076</v>
      </c>
      <c r="L86" s="54">
        <v>6006</v>
      </c>
    </row>
    <row r="87" spans="1:12" x14ac:dyDescent="0.25">
      <c r="A87" s="46" t="s">
        <v>64</v>
      </c>
      <c r="B87" s="3" t="str">
        <f>VLOOKUP($A87,PRODUCTOS,2,FALSE)</f>
        <v>CARTUCHO EPSON S020126 MAGENTA STYLUS COLOR 3000-5000</v>
      </c>
      <c r="C87" s="3">
        <f>VLOOKUP($A87,PRODUCTOS,3,FALSE)</f>
        <v>4975</v>
      </c>
      <c r="D87" s="3">
        <f>VLOOKUP($A87,PRODUCTOS,4,FALSE)</f>
        <v>1014</v>
      </c>
      <c r="E87" s="3">
        <f>VLOOKUP($A87,PRODUCTOS,5,FALSE)</f>
        <v>3961</v>
      </c>
      <c r="H87" s="42" t="s">
        <v>113</v>
      </c>
      <c r="I87" s="41" t="s">
        <v>923</v>
      </c>
      <c r="J87" s="54">
        <v>7662</v>
      </c>
      <c r="K87" s="54">
        <v>1077</v>
      </c>
      <c r="L87" s="54">
        <v>6585</v>
      </c>
    </row>
    <row r="88" spans="1:12" x14ac:dyDescent="0.25">
      <c r="A88" s="46" t="s">
        <v>115</v>
      </c>
      <c r="B88" s="3" t="str">
        <f>VLOOKUP($A88,PRODUCTOS,2,FALSE)</f>
        <v>CARTUCHO HP 10 NEGRO C4844AL DJ 2000-2500</v>
      </c>
      <c r="C88" s="3">
        <f>VLOOKUP($A88,PRODUCTOS,3,FALSE)</f>
        <v>3610</v>
      </c>
      <c r="D88" s="3">
        <f>VLOOKUP($A88,PRODUCTOS,4,FALSE)</f>
        <v>1079</v>
      </c>
      <c r="E88" s="3">
        <f>VLOOKUP($A88,PRODUCTOS,5,FALSE)</f>
        <v>2531</v>
      </c>
      <c r="H88" s="40" t="s">
        <v>114</v>
      </c>
      <c r="I88" s="41" t="s">
        <v>924</v>
      </c>
      <c r="J88" s="54">
        <v>9104</v>
      </c>
      <c r="K88" s="54">
        <v>1078</v>
      </c>
      <c r="L88" s="54">
        <v>8026</v>
      </c>
    </row>
    <row r="89" spans="1:12" x14ac:dyDescent="0.25">
      <c r="A89" s="46" t="s">
        <v>145</v>
      </c>
      <c r="B89" s="3" t="str">
        <f>VLOOKUP($A89,PRODUCTOS,2,FALSE)</f>
        <v>CARTUCHO LEXMARK 32 NEGRO P915-P6250</v>
      </c>
      <c r="C89" s="3">
        <f>VLOOKUP($A89,PRODUCTOS,3,FALSE)</f>
        <v>5178</v>
      </c>
      <c r="D89" s="3">
        <f>VLOOKUP($A89,PRODUCTOS,4,FALSE)</f>
        <v>1123</v>
      </c>
      <c r="E89" s="3">
        <f>VLOOKUP($A89,PRODUCTOS,5,FALSE)</f>
        <v>4055</v>
      </c>
      <c r="H89" s="42" t="s">
        <v>115</v>
      </c>
      <c r="I89" s="41" t="s">
        <v>925</v>
      </c>
      <c r="J89" s="54">
        <v>3610</v>
      </c>
      <c r="K89" s="54">
        <v>1079</v>
      </c>
      <c r="L89" s="54">
        <v>2531</v>
      </c>
    </row>
    <row r="90" spans="1:12" x14ac:dyDescent="0.25">
      <c r="A90" s="46" t="s">
        <v>343</v>
      </c>
      <c r="B90" s="3" t="str">
        <f>VLOOKUP($A90,PRODUCTOS,2,FALSE)</f>
        <v>CARTUCHO CANON BCI 11 NEGRO</v>
      </c>
      <c r="C90" s="3">
        <f>VLOOKUP($A90,PRODUCTOS,3,FALSE)</f>
        <v>3588</v>
      </c>
      <c r="D90" s="3">
        <f>VLOOKUP($A90,PRODUCTOS,4,FALSE)</f>
        <v>1003</v>
      </c>
      <c r="E90" s="3">
        <f>VLOOKUP($A90,PRODUCTOS,5,FALSE)</f>
        <v>2585</v>
      </c>
      <c r="H90" s="42" t="s">
        <v>116</v>
      </c>
      <c r="I90" s="41" t="s">
        <v>926</v>
      </c>
      <c r="J90" s="54">
        <v>8255</v>
      </c>
      <c r="K90" s="54">
        <v>1080</v>
      </c>
      <c r="L90" s="54">
        <v>7175</v>
      </c>
    </row>
    <row r="91" spans="1:12" x14ac:dyDescent="0.25">
      <c r="A91" s="46" t="s">
        <v>177</v>
      </c>
      <c r="B91" s="3" t="str">
        <f>VLOOKUP($A91,PRODUCTOS,2,FALSE)</f>
        <v>TONER CANON E20 PC 700 SERIES</v>
      </c>
      <c r="C91" s="3">
        <f>VLOOKUP($A91,PRODUCTOS,3,FALSE)</f>
        <v>1049</v>
      </c>
      <c r="D91" s="3">
        <f>VLOOKUP($A91,PRODUCTOS,4,FALSE)</f>
        <v>1162</v>
      </c>
      <c r="E91" s="3">
        <f>VLOOKUP($A91,PRODUCTOS,5,FALSE)</f>
        <v>-113</v>
      </c>
      <c r="H91" s="45" t="s">
        <v>117</v>
      </c>
      <c r="I91" s="41" t="s">
        <v>927</v>
      </c>
      <c r="J91" s="54">
        <v>2980</v>
      </c>
      <c r="K91" s="54">
        <v>1081</v>
      </c>
      <c r="L91" s="54">
        <v>1899</v>
      </c>
    </row>
    <row r="92" spans="1:12" x14ac:dyDescent="0.25">
      <c r="A92" s="46" t="s">
        <v>348</v>
      </c>
      <c r="B92" s="3" t="str">
        <f>VLOOKUP($A92,PRODUCTOS,2,FALSE)</f>
        <v>CARTUCHO EPSON T046120 NEGRO STYLUS COLOR C83-C63</v>
      </c>
      <c r="C92" s="3">
        <f>VLOOKUP($A92,PRODUCTOS,3,FALSE)</f>
        <v>2596</v>
      </c>
      <c r="D92" s="3">
        <f>VLOOKUP($A92,PRODUCTOS,4,FALSE)</f>
        <v>1039</v>
      </c>
      <c r="E92" s="3">
        <f>VLOOKUP($A92,PRODUCTOS,5,FALSE)</f>
        <v>1557</v>
      </c>
      <c r="H92" s="49" t="s">
        <v>118</v>
      </c>
      <c r="I92" s="41" t="s">
        <v>928</v>
      </c>
      <c r="J92" s="54">
        <v>4625</v>
      </c>
      <c r="K92" s="54">
        <v>1082</v>
      </c>
      <c r="L92" s="54">
        <v>3543</v>
      </c>
    </row>
    <row r="93" spans="1:12" x14ac:dyDescent="0.25">
      <c r="A93" s="46" t="s">
        <v>370</v>
      </c>
      <c r="B93" s="3" t="str">
        <f>VLOOKUP($A93,PRODUCTOS,2,FALSE)</f>
        <v>CARTUCHO HP 41 COLOR 51641A DJ820-850-870-1100 PRO 1150</v>
      </c>
      <c r="C93" s="3">
        <f>VLOOKUP($A93,PRODUCTOS,3,FALSE)</f>
        <v>8925</v>
      </c>
      <c r="D93" s="3">
        <f>VLOOKUP($A93,PRODUCTOS,4,FALSE)</f>
        <v>1097</v>
      </c>
      <c r="E93" s="3">
        <f>VLOOKUP($A93,PRODUCTOS,5,FALSE)</f>
        <v>7828</v>
      </c>
      <c r="H93" s="45" t="s">
        <v>119</v>
      </c>
      <c r="I93" s="41" t="s">
        <v>929</v>
      </c>
      <c r="J93" s="54">
        <v>7291</v>
      </c>
      <c r="K93" s="54">
        <v>1083</v>
      </c>
      <c r="L93" s="54">
        <v>6208</v>
      </c>
    </row>
    <row r="94" spans="1:12" x14ac:dyDescent="0.25">
      <c r="A94" s="46" t="s">
        <v>120</v>
      </c>
      <c r="B94" s="3" t="str">
        <f>VLOOKUP($A94,PRODUCTOS,2,FALSE)</f>
        <v>CARTUCHO HP 28 COLOR C8728AL DJ 3320-3420-3425-3535-3550</v>
      </c>
      <c r="C94" s="3">
        <f>VLOOKUP($A94,PRODUCTOS,3,FALSE)</f>
        <v>7501</v>
      </c>
      <c r="D94" s="3">
        <f>VLOOKUP($A94,PRODUCTOS,4,FALSE)</f>
        <v>1094</v>
      </c>
      <c r="E94" s="3">
        <f>VLOOKUP($A94,PRODUCTOS,5,FALSE)</f>
        <v>6407</v>
      </c>
      <c r="H94" s="45" t="s">
        <v>358</v>
      </c>
      <c r="I94" s="41" t="s">
        <v>930</v>
      </c>
      <c r="J94" s="54">
        <v>3087</v>
      </c>
      <c r="K94" s="54">
        <v>1084</v>
      </c>
      <c r="L94" s="54">
        <v>2003</v>
      </c>
    </row>
    <row r="95" spans="1:12" x14ac:dyDescent="0.25">
      <c r="A95" s="46" t="s">
        <v>380</v>
      </c>
      <c r="B95" s="3" t="str">
        <f>VLOOKUP($A95,PRODUCTOS,2,FALSE)</f>
        <v>TONER CYAN PARA ACULASER C1100-CX11NF S050189</v>
      </c>
      <c r="C95" s="3">
        <f>VLOOKUP($A95,PRODUCTOS,3,FALSE)</f>
        <v>8256</v>
      </c>
      <c r="D95" s="3">
        <f>VLOOKUP($A95,PRODUCTOS,4,FALSE)</f>
        <v>1173</v>
      </c>
      <c r="E95" s="3">
        <f>VLOOKUP($A95,PRODUCTOS,5,FALSE)</f>
        <v>7083</v>
      </c>
      <c r="H95" s="46" t="s">
        <v>359</v>
      </c>
      <c r="I95" s="41" t="s">
        <v>931</v>
      </c>
      <c r="J95" s="54">
        <v>5880</v>
      </c>
      <c r="K95" s="54">
        <v>1085</v>
      </c>
      <c r="L95" s="54">
        <v>4795</v>
      </c>
    </row>
    <row r="96" spans="1:12" x14ac:dyDescent="0.25">
      <c r="A96" s="46" t="s">
        <v>213</v>
      </c>
      <c r="B96" s="3" t="str">
        <f>VLOOKUP($A96,PRODUCTOS,2,FALSE)</f>
        <v>TONER HP Q6000A LJ 2600-2602</v>
      </c>
      <c r="C96" s="3">
        <f>VLOOKUP($A96,PRODUCTOS,3,FALSE)</f>
        <v>4398</v>
      </c>
      <c r="D96" s="3">
        <f>VLOOKUP($A96,PRODUCTOS,4,FALSE)</f>
        <v>1211</v>
      </c>
      <c r="E96" s="3">
        <f>VLOOKUP($A96,PRODUCTOS,5,FALSE)</f>
        <v>3187</v>
      </c>
      <c r="H96" s="46" t="s">
        <v>360</v>
      </c>
      <c r="I96" s="41" t="s">
        <v>932</v>
      </c>
      <c r="J96" s="54">
        <v>6992</v>
      </c>
      <c r="K96" s="54">
        <v>1086</v>
      </c>
      <c r="L96" s="54">
        <v>5906</v>
      </c>
    </row>
    <row r="97" spans="1:12" x14ac:dyDescent="0.25">
      <c r="A97" s="46" t="s">
        <v>167</v>
      </c>
      <c r="B97" s="3" t="str">
        <f>VLOOKUP($A97,PRODUCTOS,2,FALSE)</f>
        <v>PELICULA FAX PANASONIC KXFA136</v>
      </c>
      <c r="C97" s="3">
        <f>VLOOKUP($A97,PRODUCTOS,3,FALSE)</f>
        <v>9705</v>
      </c>
      <c r="D97" s="3">
        <f>VLOOKUP($A97,PRODUCTOS,4,FALSE)</f>
        <v>1151</v>
      </c>
      <c r="E97" s="3">
        <f>VLOOKUP($A97,PRODUCTOS,5,FALSE)</f>
        <v>8554</v>
      </c>
      <c r="H97" s="47" t="s">
        <v>361</v>
      </c>
      <c r="I97" s="41" t="s">
        <v>933</v>
      </c>
      <c r="J97" s="54">
        <v>9001</v>
      </c>
      <c r="K97" s="54">
        <v>1087</v>
      </c>
      <c r="L97" s="54">
        <v>7914</v>
      </c>
    </row>
    <row r="98" spans="1:12" x14ac:dyDescent="0.25">
      <c r="A98" s="46" t="s">
        <v>363</v>
      </c>
      <c r="B98" s="3" t="str">
        <f>VLOOKUP($A98,PRODUCTOS,2,FALSE)</f>
        <v>CARTUCHO HP 20 NEGRO C6614D DJ 610-360-640-656 FAX 1010</v>
      </c>
      <c r="C98" s="3">
        <f>VLOOKUP($A98,PRODUCTOS,3,FALSE)</f>
        <v>6736</v>
      </c>
      <c r="D98" s="3">
        <f>VLOOKUP($A98,PRODUCTOS,4,FALSE)</f>
        <v>1089</v>
      </c>
      <c r="E98" s="3">
        <f>VLOOKUP($A98,PRODUCTOS,5,FALSE)</f>
        <v>5647</v>
      </c>
      <c r="H98" s="46" t="s">
        <v>362</v>
      </c>
      <c r="I98" s="41" t="s">
        <v>934</v>
      </c>
      <c r="J98" s="54">
        <v>8078</v>
      </c>
      <c r="K98" s="54">
        <v>1088</v>
      </c>
      <c r="L98" s="54">
        <v>6990</v>
      </c>
    </row>
    <row r="99" spans="1:12" x14ac:dyDescent="0.25">
      <c r="A99" s="46" t="s">
        <v>181</v>
      </c>
      <c r="B99" s="3" t="str">
        <f>VLOOKUP($A99,PRODUCTOS,2,FALSE)</f>
        <v>TONER CANON GPR15</v>
      </c>
      <c r="C99" s="3">
        <f>VLOOKUP($A99,PRODUCTOS,3,FALSE)</f>
        <v>3763</v>
      </c>
      <c r="D99" s="3">
        <f>VLOOKUP($A99,PRODUCTOS,4,FALSE)</f>
        <v>1166</v>
      </c>
      <c r="E99" s="3">
        <f>VLOOKUP($A99,PRODUCTOS,5,FALSE)</f>
        <v>2597</v>
      </c>
      <c r="H99" s="40" t="s">
        <v>363</v>
      </c>
      <c r="I99" s="41" t="s">
        <v>935</v>
      </c>
      <c r="J99" s="54">
        <v>6736</v>
      </c>
      <c r="K99" s="54">
        <v>1089</v>
      </c>
      <c r="L99" s="54">
        <v>5647</v>
      </c>
    </row>
    <row r="100" spans="1:12" x14ac:dyDescent="0.25">
      <c r="A100" s="46" t="s">
        <v>61</v>
      </c>
      <c r="B100" s="3" t="str">
        <f>VLOOKUP($A100,PRODUCTOS,2,FALSE)</f>
        <v>CARTUCHO EPSON S020047 NEGRO STYLUS IIS-200-820</v>
      </c>
      <c r="C100" s="3">
        <f>VLOOKUP($A100,PRODUCTOS,3,FALSE)</f>
        <v>6754</v>
      </c>
      <c r="D100" s="3">
        <f>VLOOKUP($A100,PRODUCTOS,4,FALSE)</f>
        <v>1011</v>
      </c>
      <c r="E100" s="3">
        <f>VLOOKUP($A100,PRODUCTOS,5,FALSE)</f>
        <v>5743</v>
      </c>
      <c r="H100" s="40" t="s">
        <v>364</v>
      </c>
      <c r="I100" s="41" t="s">
        <v>936</v>
      </c>
      <c r="J100" s="54">
        <v>5227</v>
      </c>
      <c r="K100" s="54">
        <v>1090</v>
      </c>
      <c r="L100" s="54">
        <v>4137</v>
      </c>
    </row>
    <row r="101" spans="1:12" x14ac:dyDescent="0.25">
      <c r="A101" s="46" t="s">
        <v>396</v>
      </c>
      <c r="B101" s="3" t="str">
        <f>VLOOKUP($A101,PRODUCTOS,2,FALSE)</f>
        <v>TONER XEROX 726 NEGRO</v>
      </c>
      <c r="C101" s="3">
        <f>VLOOKUP($A101,PRODUCTOS,3,FALSE)</f>
        <v>7818</v>
      </c>
      <c r="D101" s="3">
        <f>VLOOKUP($A101,PRODUCTOS,4,FALSE)</f>
        <v>1240</v>
      </c>
      <c r="E101" s="3">
        <f>VLOOKUP($A101,PRODUCTOS,5,FALSE)</f>
        <v>6578</v>
      </c>
      <c r="H101" s="42" t="s">
        <v>365</v>
      </c>
      <c r="I101" s="41" t="s">
        <v>937</v>
      </c>
      <c r="J101" s="54">
        <v>5504</v>
      </c>
      <c r="K101" s="54">
        <v>1091</v>
      </c>
      <c r="L101" s="54">
        <v>4413</v>
      </c>
    </row>
    <row r="102" spans="1:12" x14ac:dyDescent="0.25">
      <c r="A102" s="46" t="s">
        <v>160</v>
      </c>
      <c r="B102" s="3" t="str">
        <f>VLOOKUP($A102,PRODUCTOS,2,FALSE)</f>
        <v>CORRECTOR IBM 82</v>
      </c>
      <c r="C102" s="3">
        <f>VLOOKUP($A102,PRODUCTOS,3,FALSE)</f>
        <v>8741</v>
      </c>
      <c r="D102" s="3">
        <f>VLOOKUP($A102,PRODUCTOS,4,FALSE)</f>
        <v>1144</v>
      </c>
      <c r="E102" s="3">
        <f>VLOOKUP($A102,PRODUCTOS,5,FALSE)</f>
        <v>7597</v>
      </c>
      <c r="H102" s="45" t="s">
        <v>366</v>
      </c>
      <c r="I102" s="41" t="s">
        <v>938</v>
      </c>
      <c r="J102" s="54">
        <v>6667</v>
      </c>
      <c r="K102" s="54">
        <v>1092</v>
      </c>
      <c r="L102" s="54">
        <v>5575</v>
      </c>
    </row>
    <row r="103" spans="1:12" x14ac:dyDescent="0.25">
      <c r="A103" s="46" t="s">
        <v>358</v>
      </c>
      <c r="B103" s="3" t="str">
        <f>VLOOKUP($A103,PRODUCTOS,2,FALSE)</f>
        <v>CARTUCHO HP 14 COLOR C5010DL OJ 7110-d135-d145-d155 DJ CP1160</v>
      </c>
      <c r="C103" s="3">
        <f>VLOOKUP($A103,PRODUCTOS,3,FALSE)</f>
        <v>3087</v>
      </c>
      <c r="D103" s="3">
        <f>VLOOKUP($A103,PRODUCTOS,4,FALSE)</f>
        <v>1084</v>
      </c>
      <c r="E103" s="3">
        <f>VLOOKUP($A103,PRODUCTOS,5,FALSE)</f>
        <v>2003</v>
      </c>
      <c r="H103" s="45" t="s">
        <v>367</v>
      </c>
      <c r="I103" s="41" t="s">
        <v>939</v>
      </c>
      <c r="J103" s="54">
        <v>9836</v>
      </c>
      <c r="K103" s="54">
        <v>1093</v>
      </c>
      <c r="L103" s="54">
        <v>8743</v>
      </c>
    </row>
    <row r="104" spans="1:12" x14ac:dyDescent="0.25">
      <c r="A104" s="46" t="s">
        <v>389</v>
      </c>
      <c r="B104" s="3" t="str">
        <f>VLOOKUP($A104,PRODUCTOS,2,FALSE)</f>
        <v>TONER HP 61X C8061X LJ 4100</v>
      </c>
      <c r="C104" s="3">
        <f>VLOOKUP($A104,PRODUCTOS,3,FALSE)</f>
        <v>2663</v>
      </c>
      <c r="D104" s="3">
        <f>VLOOKUP($A104,PRODUCTOS,4,FALSE)</f>
        <v>1199</v>
      </c>
      <c r="E104" s="3">
        <f>VLOOKUP($A104,PRODUCTOS,5,FALSE)</f>
        <v>1464</v>
      </c>
      <c r="H104" s="40" t="s">
        <v>120</v>
      </c>
      <c r="I104" s="41" t="s">
        <v>940</v>
      </c>
      <c r="J104" s="54">
        <v>7501</v>
      </c>
      <c r="K104" s="54">
        <v>1094</v>
      </c>
      <c r="L104" s="54">
        <v>6407</v>
      </c>
    </row>
    <row r="105" spans="1:12" x14ac:dyDescent="0.25">
      <c r="A105" s="46" t="s">
        <v>229</v>
      </c>
      <c r="B105" s="3" t="str">
        <f>VLOOKUP($A105,PRODUCTOS,2,FALSE)</f>
        <v>TONER SAMSUMG NEGRO ML1710D3 IMPRESORA 1710-1740</v>
      </c>
      <c r="C105" s="3">
        <f>VLOOKUP($A105,PRODUCTOS,3,FALSE)</f>
        <v>9989</v>
      </c>
      <c r="D105" s="3">
        <f>VLOOKUP($A105,PRODUCTOS,4,FALSE)</f>
        <v>1228</v>
      </c>
      <c r="E105" s="3">
        <f>VLOOKUP($A105,PRODUCTOS,5,FALSE)</f>
        <v>8761</v>
      </c>
      <c r="H105" s="40" t="s">
        <v>368</v>
      </c>
      <c r="I105" s="41" t="s">
        <v>941</v>
      </c>
      <c r="J105" s="54">
        <v>3907</v>
      </c>
      <c r="K105" s="54">
        <v>1095</v>
      </c>
      <c r="L105" s="54">
        <v>2812</v>
      </c>
    </row>
    <row r="106" spans="1:12" x14ac:dyDescent="0.25">
      <c r="A106" s="46" t="s">
        <v>377</v>
      </c>
      <c r="B106" s="3" t="str">
        <f>VLOOKUP($A106,PRODUCTOS,2,FALSE)</f>
        <v>CINTA EPSON DFX5000, 5000+, DFX8000</v>
      </c>
      <c r="C106" s="3">
        <f>VLOOKUP($A106,PRODUCTOS,3,FALSE)</f>
        <v>7528</v>
      </c>
      <c r="D106" s="3">
        <f>VLOOKUP($A106,PRODUCTOS,4,FALSE)</f>
        <v>1135</v>
      </c>
      <c r="E106" s="3">
        <f>VLOOKUP($A106,PRODUCTOS,5,FALSE)</f>
        <v>6393</v>
      </c>
      <c r="H106" s="45" t="s">
        <v>369</v>
      </c>
      <c r="I106" s="41" t="s">
        <v>942</v>
      </c>
      <c r="J106" s="54">
        <v>3847</v>
      </c>
      <c r="K106" s="54">
        <v>1096</v>
      </c>
      <c r="L106" s="54">
        <v>2751</v>
      </c>
    </row>
    <row r="107" spans="1:12" x14ac:dyDescent="0.25">
      <c r="A107" s="46" t="s">
        <v>65</v>
      </c>
      <c r="B107" s="3" t="str">
        <f>VLOOKUP($A107,PRODUCTOS,2,FALSE)</f>
        <v>CARTUCHO EPSON S020130 CYAN STYLUS COLOR 3000-5000</v>
      </c>
      <c r="C107" s="3">
        <f>VLOOKUP($A107,PRODUCTOS,3,FALSE)</f>
        <v>5600</v>
      </c>
      <c r="D107" s="3">
        <f>VLOOKUP($A107,PRODUCTOS,4,FALSE)</f>
        <v>1015</v>
      </c>
      <c r="E107" s="3">
        <f>VLOOKUP($A107,PRODUCTOS,5,FALSE)</f>
        <v>4585</v>
      </c>
      <c r="H107" s="39" t="s">
        <v>370</v>
      </c>
      <c r="I107" s="41" t="s">
        <v>943</v>
      </c>
      <c r="J107" s="54">
        <v>8925</v>
      </c>
      <c r="K107" s="54">
        <v>1097</v>
      </c>
      <c r="L107" s="54">
        <v>7828</v>
      </c>
    </row>
    <row r="108" spans="1:12" x14ac:dyDescent="0.25">
      <c r="A108" s="46" t="s">
        <v>82</v>
      </c>
      <c r="B108" s="3" t="str">
        <f>VLOOKUP($A108,PRODUCTOS,2,FALSE)</f>
        <v>CARTUCHO EPSON T038120 NEGRO STYLUS COLOR C43</v>
      </c>
      <c r="C108" s="3">
        <f>VLOOKUP($A108,PRODUCTOS,3,FALSE)</f>
        <v>6756</v>
      </c>
      <c r="D108" s="3">
        <f>VLOOKUP($A108,PRODUCTOS,4,FALSE)</f>
        <v>1032</v>
      </c>
      <c r="E108" s="3">
        <f>VLOOKUP($A108,PRODUCTOS,5,FALSE)</f>
        <v>5724</v>
      </c>
      <c r="H108" s="40" t="s">
        <v>121</v>
      </c>
      <c r="I108" s="41" t="s">
        <v>944</v>
      </c>
      <c r="J108" s="54">
        <v>6211</v>
      </c>
      <c r="K108" s="54">
        <v>1098</v>
      </c>
      <c r="L108" s="54">
        <v>5113</v>
      </c>
    </row>
    <row r="109" spans="1:12" x14ac:dyDescent="0.25">
      <c r="A109" s="46" t="s">
        <v>216</v>
      </c>
      <c r="B109" s="3" t="str">
        <f>VLOOKUP($A109,PRODUCTOS,2,FALSE)</f>
        <v>TONER HP Q6003A MAGENTA LJ 2600-2602</v>
      </c>
      <c r="C109" s="3">
        <f>VLOOKUP($A109,PRODUCTOS,3,FALSE)</f>
        <v>6447</v>
      </c>
      <c r="D109" s="3">
        <f>VLOOKUP($A109,PRODUCTOS,4,FALSE)</f>
        <v>1214</v>
      </c>
      <c r="E109" s="3">
        <f>VLOOKUP($A109,PRODUCTOS,5,FALSE)</f>
        <v>5233</v>
      </c>
      <c r="H109" s="40" t="s">
        <v>122</v>
      </c>
      <c r="I109" s="41" t="s">
        <v>945</v>
      </c>
      <c r="J109" s="54">
        <v>4759</v>
      </c>
      <c r="K109" s="54">
        <v>1099</v>
      </c>
      <c r="L109" s="54">
        <v>3660</v>
      </c>
    </row>
    <row r="110" spans="1:12" x14ac:dyDescent="0.25">
      <c r="A110"/>
      <c r="H110" s="49" t="s">
        <v>123</v>
      </c>
      <c r="I110" s="41" t="s">
        <v>946</v>
      </c>
      <c r="J110" s="54">
        <v>3101</v>
      </c>
      <c r="K110" s="54">
        <v>1100</v>
      </c>
      <c r="L110" s="54">
        <v>2001</v>
      </c>
    </row>
    <row r="111" spans="1:12" x14ac:dyDescent="0.25">
      <c r="A111"/>
      <c r="H111" s="45" t="s">
        <v>124</v>
      </c>
      <c r="I111" s="41" t="s">
        <v>947</v>
      </c>
      <c r="J111" s="54">
        <v>8329</v>
      </c>
      <c r="K111" s="54">
        <v>1101</v>
      </c>
      <c r="L111" s="54">
        <v>7228</v>
      </c>
    </row>
    <row r="112" spans="1:12" x14ac:dyDescent="0.25">
      <c r="A112"/>
      <c r="H112" s="42" t="s">
        <v>125</v>
      </c>
      <c r="I112" s="41" t="s">
        <v>948</v>
      </c>
      <c r="J112" s="54">
        <v>7572</v>
      </c>
      <c r="K112" s="54">
        <v>1102</v>
      </c>
      <c r="L112" s="54">
        <v>6470</v>
      </c>
    </row>
    <row r="113" spans="1:12" x14ac:dyDescent="0.25">
      <c r="A113"/>
      <c r="H113" s="46" t="s">
        <v>126</v>
      </c>
      <c r="I113" s="41" t="s">
        <v>949</v>
      </c>
      <c r="J113" s="54">
        <v>1145</v>
      </c>
      <c r="K113" s="54">
        <v>1103</v>
      </c>
      <c r="L113" s="54">
        <v>42</v>
      </c>
    </row>
    <row r="114" spans="1:12" x14ac:dyDescent="0.25">
      <c r="A114"/>
      <c r="H114" s="42" t="s">
        <v>127</v>
      </c>
      <c r="I114" s="41" t="s">
        <v>950</v>
      </c>
      <c r="J114" s="54">
        <v>4062</v>
      </c>
      <c r="K114" s="54">
        <v>1104</v>
      </c>
      <c r="L114" s="54">
        <v>2958</v>
      </c>
    </row>
    <row r="115" spans="1:12" x14ac:dyDescent="0.25">
      <c r="A115"/>
      <c r="H115" s="43" t="s">
        <v>128</v>
      </c>
      <c r="I115" s="41" t="s">
        <v>951</v>
      </c>
      <c r="J115" s="54">
        <v>4607</v>
      </c>
      <c r="K115" s="54">
        <v>1105</v>
      </c>
      <c r="L115" s="54">
        <v>3502</v>
      </c>
    </row>
    <row r="116" spans="1:12" x14ac:dyDescent="0.25">
      <c r="A116"/>
      <c r="H116" s="42" t="s">
        <v>129</v>
      </c>
      <c r="I116" s="41" t="s">
        <v>952</v>
      </c>
      <c r="J116" s="54">
        <v>1156</v>
      </c>
      <c r="K116" s="54">
        <v>1106</v>
      </c>
      <c r="L116" s="54">
        <v>50</v>
      </c>
    </row>
    <row r="117" spans="1:12" x14ac:dyDescent="0.25">
      <c r="A117"/>
      <c r="H117" s="42" t="s">
        <v>130</v>
      </c>
      <c r="I117" s="41" t="s">
        <v>953</v>
      </c>
      <c r="J117" s="54">
        <v>7211</v>
      </c>
      <c r="K117" s="54">
        <v>1107</v>
      </c>
      <c r="L117" s="54">
        <v>6104</v>
      </c>
    </row>
    <row r="118" spans="1:12" x14ac:dyDescent="0.25">
      <c r="A118"/>
      <c r="H118" s="42" t="s">
        <v>131</v>
      </c>
      <c r="I118" s="41" t="s">
        <v>954</v>
      </c>
      <c r="J118" s="54">
        <v>1017</v>
      </c>
      <c r="K118" s="54">
        <v>1108</v>
      </c>
      <c r="L118" s="54">
        <v>-91</v>
      </c>
    </row>
    <row r="119" spans="1:12" x14ac:dyDescent="0.25">
      <c r="A119"/>
      <c r="H119" s="49" t="s">
        <v>132</v>
      </c>
      <c r="I119" s="41" t="s">
        <v>955</v>
      </c>
      <c r="J119" s="54">
        <v>8213</v>
      </c>
      <c r="K119" s="54">
        <v>1109</v>
      </c>
      <c r="L119" s="54">
        <v>7104</v>
      </c>
    </row>
    <row r="120" spans="1:12" x14ac:dyDescent="0.25">
      <c r="A120"/>
      <c r="H120" s="43" t="s">
        <v>133</v>
      </c>
      <c r="I120" s="41" t="s">
        <v>956</v>
      </c>
      <c r="J120" s="54">
        <v>8326</v>
      </c>
      <c r="K120" s="54">
        <v>1110</v>
      </c>
      <c r="L120" s="54">
        <v>7216</v>
      </c>
    </row>
    <row r="121" spans="1:12" x14ac:dyDescent="0.25">
      <c r="A121"/>
      <c r="H121" s="48" t="s">
        <v>371</v>
      </c>
      <c r="I121" s="41" t="s">
        <v>957</v>
      </c>
      <c r="J121" s="54">
        <v>2939</v>
      </c>
      <c r="K121" s="54">
        <v>1111</v>
      </c>
      <c r="L121" s="54">
        <v>1828</v>
      </c>
    </row>
    <row r="122" spans="1:12" x14ac:dyDescent="0.25">
      <c r="A122"/>
      <c r="H122" s="50" t="s">
        <v>134</v>
      </c>
      <c r="I122" s="41" t="s">
        <v>958</v>
      </c>
      <c r="J122" s="54">
        <v>3999</v>
      </c>
      <c r="K122" s="54">
        <v>1112</v>
      </c>
      <c r="L122" s="54">
        <v>2887</v>
      </c>
    </row>
    <row r="123" spans="1:12" x14ac:dyDescent="0.25">
      <c r="A123"/>
      <c r="H123" s="43" t="s">
        <v>135</v>
      </c>
      <c r="I123" s="41" t="s">
        <v>959</v>
      </c>
      <c r="J123" s="54">
        <v>6800</v>
      </c>
      <c r="K123" s="54">
        <v>1113</v>
      </c>
      <c r="L123" s="54">
        <v>5687</v>
      </c>
    </row>
    <row r="124" spans="1:12" x14ac:dyDescent="0.25">
      <c r="A124"/>
      <c r="H124" s="40" t="s">
        <v>136</v>
      </c>
      <c r="I124" s="41" t="s">
        <v>960</v>
      </c>
      <c r="J124" s="54">
        <v>5659</v>
      </c>
      <c r="K124" s="54">
        <v>1114</v>
      </c>
      <c r="L124" s="54">
        <v>4545</v>
      </c>
    </row>
    <row r="125" spans="1:12" x14ac:dyDescent="0.25">
      <c r="A125"/>
      <c r="H125" s="43" t="s">
        <v>137</v>
      </c>
      <c r="I125" s="41" t="s">
        <v>961</v>
      </c>
      <c r="J125" s="54">
        <v>9655</v>
      </c>
      <c r="K125" s="54">
        <v>1115</v>
      </c>
      <c r="L125" s="54">
        <v>8540</v>
      </c>
    </row>
    <row r="126" spans="1:12" x14ac:dyDescent="0.25">
      <c r="A126"/>
      <c r="H126" s="42" t="s">
        <v>138</v>
      </c>
      <c r="I126" s="41" t="s">
        <v>962</v>
      </c>
      <c r="J126" s="54">
        <v>9857</v>
      </c>
      <c r="K126" s="54">
        <v>1116</v>
      </c>
      <c r="L126" s="54">
        <v>8741</v>
      </c>
    </row>
    <row r="127" spans="1:12" x14ac:dyDescent="0.25">
      <c r="A127"/>
      <c r="H127" s="40" t="s">
        <v>139</v>
      </c>
      <c r="I127" s="41" t="s">
        <v>963</v>
      </c>
      <c r="J127" s="54">
        <v>3967</v>
      </c>
      <c r="K127" s="54">
        <v>1117</v>
      </c>
      <c r="L127" s="54">
        <v>2850</v>
      </c>
    </row>
    <row r="128" spans="1:12" x14ac:dyDescent="0.25">
      <c r="A128"/>
      <c r="H128" s="44" t="s">
        <v>140</v>
      </c>
      <c r="I128" s="41" t="s">
        <v>964</v>
      </c>
      <c r="J128" s="54">
        <v>5135</v>
      </c>
      <c r="K128" s="54">
        <v>1118</v>
      </c>
      <c r="L128" s="54">
        <v>4017</v>
      </c>
    </row>
    <row r="129" spans="1:12" x14ac:dyDescent="0.25">
      <c r="A129"/>
      <c r="H129" s="44" t="s">
        <v>141</v>
      </c>
      <c r="I129" s="41" t="s">
        <v>965</v>
      </c>
      <c r="J129" s="54">
        <v>2284</v>
      </c>
      <c r="K129" s="54">
        <v>1119</v>
      </c>
      <c r="L129" s="54">
        <v>1165</v>
      </c>
    </row>
    <row r="130" spans="1:12" x14ac:dyDescent="0.25">
      <c r="A130"/>
      <c r="H130" s="44" t="s">
        <v>142</v>
      </c>
      <c r="I130" s="41" t="s">
        <v>966</v>
      </c>
      <c r="J130" s="54">
        <v>7680</v>
      </c>
      <c r="K130" s="54">
        <v>1120</v>
      </c>
      <c r="L130" s="54">
        <v>6560</v>
      </c>
    </row>
    <row r="131" spans="1:12" x14ac:dyDescent="0.25">
      <c r="A131"/>
      <c r="H131" s="46" t="s">
        <v>143</v>
      </c>
      <c r="I131" s="41" t="s">
        <v>967</v>
      </c>
      <c r="J131" s="54">
        <v>9142</v>
      </c>
      <c r="K131" s="54">
        <v>1121</v>
      </c>
      <c r="L131" s="54">
        <v>8021</v>
      </c>
    </row>
    <row r="132" spans="1:12" x14ac:dyDescent="0.25">
      <c r="A132"/>
      <c r="H132" s="42" t="s">
        <v>144</v>
      </c>
      <c r="I132" s="41" t="s">
        <v>968</v>
      </c>
      <c r="J132" s="54">
        <v>4701</v>
      </c>
      <c r="K132" s="54">
        <v>1122</v>
      </c>
      <c r="L132" s="54">
        <v>3579</v>
      </c>
    </row>
    <row r="133" spans="1:12" x14ac:dyDescent="0.25">
      <c r="A133"/>
      <c r="H133" s="45" t="s">
        <v>145</v>
      </c>
      <c r="I133" s="41" t="s">
        <v>969</v>
      </c>
      <c r="J133" s="54">
        <v>5178</v>
      </c>
      <c r="K133" s="54">
        <v>1123</v>
      </c>
      <c r="L133" s="54">
        <v>4055</v>
      </c>
    </row>
    <row r="134" spans="1:12" x14ac:dyDescent="0.25">
      <c r="A134"/>
      <c r="H134" s="43" t="s">
        <v>146</v>
      </c>
      <c r="I134" s="41" t="s">
        <v>970</v>
      </c>
      <c r="J134" s="54">
        <v>1116</v>
      </c>
      <c r="K134" s="54">
        <v>1124</v>
      </c>
      <c r="L134" s="54">
        <v>-8</v>
      </c>
    </row>
    <row r="135" spans="1:12" x14ac:dyDescent="0.25">
      <c r="A135"/>
      <c r="H135" s="45" t="s">
        <v>372</v>
      </c>
      <c r="I135" s="41" t="s">
        <v>971</v>
      </c>
      <c r="J135" s="54">
        <v>7057</v>
      </c>
      <c r="K135" s="54">
        <v>1125</v>
      </c>
      <c r="L135" s="54">
        <v>5932</v>
      </c>
    </row>
    <row r="136" spans="1:12" x14ac:dyDescent="0.25">
      <c r="A136"/>
      <c r="H136" s="42" t="s">
        <v>373</v>
      </c>
      <c r="I136" s="41" t="s">
        <v>972</v>
      </c>
      <c r="J136" s="54">
        <v>2638</v>
      </c>
      <c r="K136" s="54">
        <v>1126</v>
      </c>
      <c r="L136" s="54">
        <v>1512</v>
      </c>
    </row>
    <row r="137" spans="1:12" x14ac:dyDescent="0.25">
      <c r="A137"/>
      <c r="H137" s="40" t="s">
        <v>147</v>
      </c>
      <c r="I137" s="41" t="s">
        <v>973</v>
      </c>
      <c r="J137" s="54">
        <v>2172</v>
      </c>
      <c r="K137" s="54">
        <v>1127</v>
      </c>
      <c r="L137" s="54">
        <v>1045</v>
      </c>
    </row>
    <row r="138" spans="1:12" x14ac:dyDescent="0.25">
      <c r="A138"/>
      <c r="H138" s="46" t="s">
        <v>148</v>
      </c>
      <c r="I138" s="41" t="s">
        <v>974</v>
      </c>
      <c r="J138" s="54">
        <v>1439</v>
      </c>
      <c r="K138" s="54">
        <v>1128</v>
      </c>
      <c r="L138" s="54">
        <v>311</v>
      </c>
    </row>
    <row r="139" spans="1:12" x14ac:dyDescent="0.25">
      <c r="A139"/>
      <c r="H139" s="42" t="s">
        <v>374</v>
      </c>
      <c r="I139" s="41" t="s">
        <v>975</v>
      </c>
      <c r="J139" s="54">
        <v>7601</v>
      </c>
      <c r="K139" s="54">
        <v>1129</v>
      </c>
      <c r="L139" s="54">
        <v>6472</v>
      </c>
    </row>
    <row r="140" spans="1:12" x14ac:dyDescent="0.25">
      <c r="A140"/>
      <c r="H140" s="45" t="s">
        <v>149</v>
      </c>
      <c r="I140" s="41" t="s">
        <v>976</v>
      </c>
      <c r="J140" s="54">
        <v>9876</v>
      </c>
      <c r="K140" s="54">
        <v>1130</v>
      </c>
      <c r="L140" s="54">
        <v>8746</v>
      </c>
    </row>
    <row r="141" spans="1:12" x14ac:dyDescent="0.25">
      <c r="A141"/>
      <c r="H141" s="44" t="s">
        <v>150</v>
      </c>
      <c r="I141" s="41" t="s">
        <v>977</v>
      </c>
      <c r="J141" s="54">
        <v>1934</v>
      </c>
      <c r="K141" s="54">
        <v>1131</v>
      </c>
      <c r="L141" s="54">
        <v>803</v>
      </c>
    </row>
    <row r="142" spans="1:12" x14ac:dyDescent="0.25">
      <c r="A142"/>
      <c r="H142" s="46" t="s">
        <v>151</v>
      </c>
      <c r="I142" s="41" t="s">
        <v>978</v>
      </c>
      <c r="J142" s="54">
        <v>4823</v>
      </c>
      <c r="K142" s="54">
        <v>1132</v>
      </c>
      <c r="L142" s="54">
        <v>3691</v>
      </c>
    </row>
    <row r="143" spans="1:12" x14ac:dyDescent="0.25">
      <c r="A143"/>
      <c r="H143" s="43" t="s">
        <v>375</v>
      </c>
      <c r="I143" s="41" t="s">
        <v>979</v>
      </c>
      <c r="J143" s="54">
        <v>6165</v>
      </c>
      <c r="K143" s="54">
        <v>1133</v>
      </c>
      <c r="L143" s="54">
        <v>5032</v>
      </c>
    </row>
    <row r="144" spans="1:12" x14ac:dyDescent="0.25">
      <c r="A144"/>
      <c r="H144" s="44" t="s">
        <v>376</v>
      </c>
      <c r="I144" s="41" t="s">
        <v>980</v>
      </c>
      <c r="J144" s="54">
        <v>5723</v>
      </c>
      <c r="K144" s="54">
        <v>1134</v>
      </c>
      <c r="L144" s="54">
        <v>4589</v>
      </c>
    </row>
    <row r="145" spans="1:12" x14ac:dyDescent="0.25">
      <c r="A145"/>
      <c r="H145" s="44" t="s">
        <v>377</v>
      </c>
      <c r="I145" s="41" t="s">
        <v>981</v>
      </c>
      <c r="J145" s="54">
        <v>7528</v>
      </c>
      <c r="K145" s="54">
        <v>1135</v>
      </c>
      <c r="L145" s="54">
        <v>6393</v>
      </c>
    </row>
    <row r="146" spans="1:12" x14ac:dyDescent="0.25">
      <c r="A146"/>
      <c r="H146" s="42" t="s">
        <v>152</v>
      </c>
      <c r="I146" s="41" t="s">
        <v>982</v>
      </c>
      <c r="J146" s="54">
        <v>5217</v>
      </c>
      <c r="K146" s="54">
        <v>1136</v>
      </c>
      <c r="L146" s="54">
        <v>4081</v>
      </c>
    </row>
    <row r="147" spans="1:12" x14ac:dyDescent="0.25">
      <c r="A147"/>
      <c r="H147" s="43" t="s">
        <v>153</v>
      </c>
      <c r="I147" s="41" t="s">
        <v>983</v>
      </c>
      <c r="J147" s="54">
        <v>4744</v>
      </c>
      <c r="K147" s="54">
        <v>1137</v>
      </c>
      <c r="L147" s="54">
        <v>3607</v>
      </c>
    </row>
    <row r="148" spans="1:12" x14ac:dyDescent="0.25">
      <c r="A148"/>
      <c r="H148" s="40" t="s">
        <v>154</v>
      </c>
      <c r="I148" s="41" t="s">
        <v>984</v>
      </c>
      <c r="J148" s="54">
        <v>8378</v>
      </c>
      <c r="K148" s="54">
        <v>1138</v>
      </c>
      <c r="L148" s="54">
        <v>7240</v>
      </c>
    </row>
    <row r="149" spans="1:12" x14ac:dyDescent="0.25">
      <c r="A149"/>
      <c r="H149" s="42" t="s">
        <v>155</v>
      </c>
      <c r="I149" s="41" t="s">
        <v>985</v>
      </c>
      <c r="J149" s="54">
        <v>9733</v>
      </c>
      <c r="K149" s="54">
        <v>1139</v>
      </c>
      <c r="L149" s="54">
        <v>8594</v>
      </c>
    </row>
    <row r="150" spans="1:12" x14ac:dyDescent="0.25">
      <c r="A150"/>
      <c r="H150" s="44" t="s">
        <v>156</v>
      </c>
      <c r="I150" s="41" t="s">
        <v>986</v>
      </c>
      <c r="J150" s="54">
        <v>3250</v>
      </c>
      <c r="K150" s="54">
        <v>1140</v>
      </c>
      <c r="L150" s="54">
        <v>2110</v>
      </c>
    </row>
    <row r="151" spans="1:12" x14ac:dyDescent="0.25">
      <c r="H151" s="42" t="s">
        <v>157</v>
      </c>
      <c r="I151" s="41" t="s">
        <v>987</v>
      </c>
      <c r="J151" s="54">
        <v>9305</v>
      </c>
      <c r="K151" s="54">
        <v>1141</v>
      </c>
      <c r="L151" s="54">
        <v>8164</v>
      </c>
    </row>
    <row r="152" spans="1:12" x14ac:dyDescent="0.25">
      <c r="H152" s="40" t="s">
        <v>158</v>
      </c>
      <c r="I152" s="41" t="s">
        <v>988</v>
      </c>
      <c r="J152" s="54">
        <v>3487</v>
      </c>
      <c r="K152" s="54">
        <v>1142</v>
      </c>
      <c r="L152" s="54">
        <v>2345</v>
      </c>
    </row>
    <row r="153" spans="1:12" x14ac:dyDescent="0.25">
      <c r="H153" s="51" t="s">
        <v>159</v>
      </c>
      <c r="I153" s="41" t="s">
        <v>989</v>
      </c>
      <c r="J153" s="54">
        <v>2608</v>
      </c>
      <c r="K153" s="54">
        <v>1143</v>
      </c>
      <c r="L153" s="54">
        <v>1465</v>
      </c>
    </row>
    <row r="154" spans="1:12" x14ac:dyDescent="0.25">
      <c r="H154" s="45" t="s">
        <v>160</v>
      </c>
      <c r="I154" s="41" t="s">
        <v>990</v>
      </c>
      <c r="J154" s="54">
        <v>8741</v>
      </c>
      <c r="K154" s="54">
        <v>1144</v>
      </c>
      <c r="L154" s="54">
        <v>7597</v>
      </c>
    </row>
    <row r="155" spans="1:12" x14ac:dyDescent="0.25">
      <c r="H155" s="45" t="s">
        <v>161</v>
      </c>
      <c r="I155" s="41" t="s">
        <v>991</v>
      </c>
      <c r="J155" s="54">
        <v>5210</v>
      </c>
      <c r="K155" s="54">
        <v>1145</v>
      </c>
      <c r="L155" s="54">
        <v>4065</v>
      </c>
    </row>
    <row r="156" spans="1:12" x14ac:dyDescent="0.25">
      <c r="H156" s="44" t="s">
        <v>162</v>
      </c>
      <c r="I156" s="41" t="s">
        <v>992</v>
      </c>
      <c r="J156" s="54">
        <v>7441</v>
      </c>
      <c r="K156" s="54">
        <v>1146</v>
      </c>
      <c r="L156" s="54">
        <v>6295</v>
      </c>
    </row>
    <row r="157" spans="1:12" x14ac:dyDescent="0.25">
      <c r="H157" s="44" t="s">
        <v>163</v>
      </c>
      <c r="I157" s="41" t="s">
        <v>993</v>
      </c>
      <c r="J157" s="54">
        <v>9505</v>
      </c>
      <c r="K157" s="54">
        <v>1147</v>
      </c>
      <c r="L157" s="54">
        <v>8358</v>
      </c>
    </row>
    <row r="158" spans="1:12" x14ac:dyDescent="0.25">
      <c r="H158" s="45" t="s">
        <v>164</v>
      </c>
      <c r="I158" s="41" t="s">
        <v>994</v>
      </c>
      <c r="J158" s="54">
        <v>3605</v>
      </c>
      <c r="K158" s="54">
        <v>1148</v>
      </c>
      <c r="L158" s="54">
        <v>2457</v>
      </c>
    </row>
    <row r="159" spans="1:12" x14ac:dyDescent="0.25">
      <c r="H159" s="44" t="s">
        <v>165</v>
      </c>
      <c r="I159" s="41" t="s">
        <v>995</v>
      </c>
      <c r="J159" s="54">
        <v>6955</v>
      </c>
      <c r="K159" s="54">
        <v>1149</v>
      </c>
      <c r="L159" s="54">
        <v>5806</v>
      </c>
    </row>
    <row r="160" spans="1:12" x14ac:dyDescent="0.25">
      <c r="H160" s="40" t="s">
        <v>166</v>
      </c>
      <c r="I160" s="41" t="s">
        <v>996</v>
      </c>
      <c r="J160" s="54">
        <v>6052</v>
      </c>
      <c r="K160" s="54">
        <v>1150</v>
      </c>
      <c r="L160" s="54">
        <v>4902</v>
      </c>
    </row>
    <row r="161" spans="8:12" x14ac:dyDescent="0.25">
      <c r="H161" s="43" t="s">
        <v>167</v>
      </c>
      <c r="I161" s="41" t="s">
        <v>997</v>
      </c>
      <c r="J161" s="54">
        <v>9705</v>
      </c>
      <c r="K161" s="54">
        <v>1151</v>
      </c>
      <c r="L161" s="54">
        <v>8554</v>
      </c>
    </row>
    <row r="162" spans="8:12" x14ac:dyDescent="0.25">
      <c r="H162" s="42" t="s">
        <v>168</v>
      </c>
      <c r="I162" s="41" t="s">
        <v>998</v>
      </c>
      <c r="J162" s="54">
        <v>7887</v>
      </c>
      <c r="K162" s="54">
        <v>1152</v>
      </c>
      <c r="L162" s="54">
        <v>6735</v>
      </c>
    </row>
    <row r="163" spans="8:12" x14ac:dyDescent="0.25">
      <c r="H163" s="39" t="s">
        <v>378</v>
      </c>
      <c r="I163" s="41" t="s">
        <v>999</v>
      </c>
      <c r="J163" s="54">
        <v>9347</v>
      </c>
      <c r="K163" s="54">
        <v>1153</v>
      </c>
      <c r="L163" s="54">
        <v>8194</v>
      </c>
    </row>
    <row r="164" spans="8:12" x14ac:dyDescent="0.25">
      <c r="H164" s="42" t="s">
        <v>169</v>
      </c>
      <c r="I164" s="41" t="s">
        <v>1000</v>
      </c>
      <c r="J164" s="54">
        <v>1770</v>
      </c>
      <c r="K164" s="54">
        <v>1154</v>
      </c>
      <c r="L164" s="54">
        <v>616</v>
      </c>
    </row>
    <row r="165" spans="8:12" x14ac:dyDescent="0.25">
      <c r="H165" s="42" t="s">
        <v>170</v>
      </c>
      <c r="I165" s="41" t="s">
        <v>1001</v>
      </c>
      <c r="J165" s="54">
        <v>3450</v>
      </c>
      <c r="K165" s="54">
        <v>1155</v>
      </c>
      <c r="L165" s="54">
        <v>2295</v>
      </c>
    </row>
    <row r="166" spans="8:12" x14ac:dyDescent="0.25">
      <c r="H166" s="42" t="s">
        <v>171</v>
      </c>
      <c r="I166" s="41" t="s">
        <v>1002</v>
      </c>
      <c r="J166" s="54">
        <v>8405</v>
      </c>
      <c r="K166" s="54">
        <v>1156</v>
      </c>
      <c r="L166" s="54">
        <v>7249</v>
      </c>
    </row>
    <row r="167" spans="8:12" x14ac:dyDescent="0.25">
      <c r="H167" s="42" t="s">
        <v>172</v>
      </c>
      <c r="I167" s="41" t="s">
        <v>1003</v>
      </c>
      <c r="J167" s="54">
        <v>5231</v>
      </c>
      <c r="K167" s="54">
        <v>1157</v>
      </c>
      <c r="L167" s="54">
        <v>4074</v>
      </c>
    </row>
    <row r="168" spans="8:12" x14ac:dyDescent="0.25">
      <c r="H168" s="42" t="s">
        <v>173</v>
      </c>
      <c r="I168" s="41" t="s">
        <v>1004</v>
      </c>
      <c r="J168" s="54">
        <v>2985</v>
      </c>
      <c r="K168" s="54">
        <v>1158</v>
      </c>
      <c r="L168" s="54">
        <v>1827</v>
      </c>
    </row>
    <row r="169" spans="8:12" x14ac:dyDescent="0.25">
      <c r="H169" s="42" t="s">
        <v>174</v>
      </c>
      <c r="I169" s="41" t="s">
        <v>1005</v>
      </c>
      <c r="J169" s="54">
        <v>5552</v>
      </c>
      <c r="K169" s="54">
        <v>1159</v>
      </c>
      <c r="L169" s="54">
        <v>4393</v>
      </c>
    </row>
    <row r="170" spans="8:12" x14ac:dyDescent="0.25">
      <c r="H170" s="40" t="s">
        <v>175</v>
      </c>
      <c r="I170" s="41" t="s">
        <v>1006</v>
      </c>
      <c r="J170" s="54">
        <v>5106</v>
      </c>
      <c r="K170" s="54">
        <v>1160</v>
      </c>
      <c r="L170" s="54">
        <v>3946</v>
      </c>
    </row>
    <row r="171" spans="8:12" x14ac:dyDescent="0.25">
      <c r="H171" s="45" t="s">
        <v>176</v>
      </c>
      <c r="I171" s="41" t="s">
        <v>1007</v>
      </c>
      <c r="J171" s="54">
        <v>2448</v>
      </c>
      <c r="K171" s="54">
        <v>1161</v>
      </c>
      <c r="L171" s="54">
        <v>1287</v>
      </c>
    </row>
    <row r="172" spans="8:12" x14ac:dyDescent="0.25">
      <c r="H172" s="45" t="s">
        <v>177</v>
      </c>
      <c r="I172" s="41" t="s">
        <v>1008</v>
      </c>
      <c r="J172" s="54">
        <v>1049</v>
      </c>
      <c r="K172" s="54">
        <v>1162</v>
      </c>
      <c r="L172" s="54">
        <v>-113</v>
      </c>
    </row>
    <row r="173" spans="8:12" x14ac:dyDescent="0.25">
      <c r="H173" s="40" t="s">
        <v>178</v>
      </c>
      <c r="I173" s="41" t="s">
        <v>1009</v>
      </c>
      <c r="J173" s="54">
        <v>6169</v>
      </c>
      <c r="K173" s="54">
        <v>1163</v>
      </c>
      <c r="L173" s="54">
        <v>5006</v>
      </c>
    </row>
    <row r="174" spans="8:12" x14ac:dyDescent="0.25">
      <c r="H174" s="42" t="s">
        <v>179</v>
      </c>
      <c r="I174" s="41" t="s">
        <v>1010</v>
      </c>
      <c r="J174" s="54">
        <v>3503</v>
      </c>
      <c r="K174" s="54">
        <v>1164</v>
      </c>
      <c r="L174" s="54">
        <v>2339</v>
      </c>
    </row>
    <row r="175" spans="8:12" x14ac:dyDescent="0.25">
      <c r="H175" s="40" t="s">
        <v>180</v>
      </c>
      <c r="I175" s="41" t="s">
        <v>1011</v>
      </c>
      <c r="J175" s="54">
        <v>2139</v>
      </c>
      <c r="K175" s="54">
        <v>1165</v>
      </c>
      <c r="L175" s="54">
        <v>974</v>
      </c>
    </row>
    <row r="176" spans="8:12" x14ac:dyDescent="0.25">
      <c r="H176" s="43" t="s">
        <v>181</v>
      </c>
      <c r="I176" s="41" t="s">
        <v>1012</v>
      </c>
      <c r="J176" s="54">
        <v>3763</v>
      </c>
      <c r="K176" s="54">
        <v>1166</v>
      </c>
      <c r="L176" s="54">
        <v>2597</v>
      </c>
    </row>
    <row r="177" spans="8:12" x14ac:dyDescent="0.25">
      <c r="H177" s="44" t="s">
        <v>182</v>
      </c>
      <c r="I177" s="41" t="s">
        <v>1013</v>
      </c>
      <c r="J177" s="54">
        <v>4586</v>
      </c>
      <c r="K177" s="54">
        <v>1167</v>
      </c>
      <c r="L177" s="54">
        <v>3419</v>
      </c>
    </row>
    <row r="178" spans="8:12" x14ac:dyDescent="0.25">
      <c r="H178" s="44" t="s">
        <v>183</v>
      </c>
      <c r="I178" s="41" t="s">
        <v>1014</v>
      </c>
      <c r="J178" s="54">
        <v>7513</v>
      </c>
      <c r="K178" s="54">
        <v>1168</v>
      </c>
      <c r="L178" s="54">
        <v>6345</v>
      </c>
    </row>
    <row r="179" spans="8:12" x14ac:dyDescent="0.25">
      <c r="H179" s="42" t="s">
        <v>184</v>
      </c>
      <c r="I179" s="41" t="s">
        <v>1015</v>
      </c>
      <c r="J179" s="54">
        <v>3248</v>
      </c>
      <c r="K179" s="54">
        <v>1169</v>
      </c>
      <c r="L179" s="54">
        <v>2079</v>
      </c>
    </row>
    <row r="180" spans="8:12" x14ac:dyDescent="0.25">
      <c r="H180" s="40" t="s">
        <v>185</v>
      </c>
      <c r="I180" s="41" t="s">
        <v>1016</v>
      </c>
      <c r="J180" s="54">
        <v>5441</v>
      </c>
      <c r="K180" s="54">
        <v>1170</v>
      </c>
      <c r="L180" s="54">
        <v>4271</v>
      </c>
    </row>
    <row r="181" spans="8:12" x14ac:dyDescent="0.25">
      <c r="H181" s="42" t="s">
        <v>186</v>
      </c>
      <c r="I181" s="41" t="s">
        <v>1017</v>
      </c>
      <c r="J181" s="54">
        <v>8452</v>
      </c>
      <c r="K181" s="54">
        <v>1171</v>
      </c>
      <c r="L181" s="54">
        <v>7281</v>
      </c>
    </row>
    <row r="182" spans="8:12" x14ac:dyDescent="0.25">
      <c r="H182" s="44" t="s">
        <v>379</v>
      </c>
      <c r="I182" s="41" t="s">
        <v>1018</v>
      </c>
      <c r="J182" s="54">
        <v>5387</v>
      </c>
      <c r="K182" s="54">
        <v>1172</v>
      </c>
      <c r="L182" s="54">
        <v>4215</v>
      </c>
    </row>
    <row r="183" spans="8:12" x14ac:dyDescent="0.25">
      <c r="H183" s="40" t="s">
        <v>380</v>
      </c>
      <c r="I183" s="41" t="s">
        <v>1019</v>
      </c>
      <c r="J183" s="54">
        <v>8256</v>
      </c>
      <c r="K183" s="54">
        <v>1173</v>
      </c>
      <c r="L183" s="54">
        <v>7083</v>
      </c>
    </row>
    <row r="184" spans="8:12" x14ac:dyDescent="0.25">
      <c r="H184" s="49" t="s">
        <v>187</v>
      </c>
      <c r="I184" s="41" t="s">
        <v>1020</v>
      </c>
      <c r="J184" s="54">
        <v>4287</v>
      </c>
      <c r="K184" s="54">
        <v>1174</v>
      </c>
      <c r="L184" s="54">
        <v>3113</v>
      </c>
    </row>
    <row r="185" spans="8:12" x14ac:dyDescent="0.25">
      <c r="H185" s="39" t="s">
        <v>381</v>
      </c>
      <c r="I185" s="41" t="s">
        <v>1021</v>
      </c>
      <c r="J185" s="54">
        <v>8997</v>
      </c>
      <c r="K185" s="54">
        <v>1175</v>
      </c>
      <c r="L185" s="54">
        <v>7822</v>
      </c>
    </row>
    <row r="186" spans="8:12" x14ac:dyDescent="0.25">
      <c r="H186" s="39" t="s">
        <v>382</v>
      </c>
      <c r="I186" s="41" t="s">
        <v>1022</v>
      </c>
      <c r="J186" s="54">
        <v>7783</v>
      </c>
      <c r="K186" s="54">
        <v>1176</v>
      </c>
      <c r="L186" s="54">
        <v>6607</v>
      </c>
    </row>
    <row r="187" spans="8:12" x14ac:dyDescent="0.25">
      <c r="H187" s="40" t="s">
        <v>188</v>
      </c>
      <c r="I187" s="41" t="s">
        <v>1023</v>
      </c>
      <c r="J187" s="54">
        <v>7852</v>
      </c>
      <c r="K187" s="54">
        <v>1177</v>
      </c>
      <c r="L187" s="54">
        <v>6675</v>
      </c>
    </row>
    <row r="188" spans="8:12" x14ac:dyDescent="0.25">
      <c r="H188" s="42" t="s">
        <v>189</v>
      </c>
      <c r="I188" s="41" t="s">
        <v>1024</v>
      </c>
      <c r="J188" s="54">
        <v>7474</v>
      </c>
      <c r="K188" s="54">
        <v>1178</v>
      </c>
      <c r="L188" s="54">
        <v>6296</v>
      </c>
    </row>
    <row r="189" spans="8:12" x14ac:dyDescent="0.25">
      <c r="H189" s="43" t="s">
        <v>190</v>
      </c>
      <c r="I189" s="41" t="s">
        <v>1025</v>
      </c>
      <c r="J189" s="54">
        <v>6296</v>
      </c>
      <c r="K189" s="54">
        <v>1179</v>
      </c>
      <c r="L189" s="54">
        <v>5117</v>
      </c>
    </row>
    <row r="190" spans="8:12" x14ac:dyDescent="0.25">
      <c r="H190" s="44" t="s">
        <v>191</v>
      </c>
      <c r="I190" s="41" t="s">
        <v>1026</v>
      </c>
      <c r="J190" s="54">
        <v>6379</v>
      </c>
      <c r="K190" s="54">
        <v>1180</v>
      </c>
      <c r="L190" s="54">
        <v>5199</v>
      </c>
    </row>
    <row r="191" spans="8:12" x14ac:dyDescent="0.25">
      <c r="H191" s="40" t="s">
        <v>192</v>
      </c>
      <c r="I191" s="41" t="s">
        <v>1027</v>
      </c>
      <c r="J191" s="54">
        <v>3685</v>
      </c>
      <c r="K191" s="54">
        <v>1181</v>
      </c>
      <c r="L191" s="54">
        <v>2504</v>
      </c>
    </row>
    <row r="192" spans="8:12" x14ac:dyDescent="0.25">
      <c r="H192" s="43" t="s">
        <v>193</v>
      </c>
      <c r="I192" s="41" t="s">
        <v>1028</v>
      </c>
      <c r="J192" s="54">
        <v>7244</v>
      </c>
      <c r="K192" s="54">
        <v>1182</v>
      </c>
      <c r="L192" s="54">
        <v>6062</v>
      </c>
    </row>
    <row r="193" spans="8:12" x14ac:dyDescent="0.25">
      <c r="H193" s="40" t="s">
        <v>194</v>
      </c>
      <c r="I193" s="41" t="s">
        <v>1029</v>
      </c>
      <c r="J193" s="54">
        <v>5446</v>
      </c>
      <c r="K193" s="54">
        <v>1183</v>
      </c>
      <c r="L193" s="54">
        <v>4263</v>
      </c>
    </row>
    <row r="194" spans="8:12" x14ac:dyDescent="0.25">
      <c r="H194" s="43" t="s">
        <v>195</v>
      </c>
      <c r="I194" s="41" t="s">
        <v>1030</v>
      </c>
      <c r="J194" s="54">
        <v>7445</v>
      </c>
      <c r="K194" s="54">
        <v>1184</v>
      </c>
      <c r="L194" s="54">
        <v>6261</v>
      </c>
    </row>
    <row r="195" spans="8:12" x14ac:dyDescent="0.25">
      <c r="H195" s="42" t="s">
        <v>196</v>
      </c>
      <c r="I195" s="41" t="s">
        <v>1031</v>
      </c>
      <c r="J195" s="54">
        <v>6661</v>
      </c>
      <c r="K195" s="54">
        <v>1185</v>
      </c>
      <c r="L195" s="54">
        <v>5476</v>
      </c>
    </row>
    <row r="196" spans="8:12" x14ac:dyDescent="0.25">
      <c r="H196" s="44" t="s">
        <v>197</v>
      </c>
      <c r="I196" s="41" t="s">
        <v>1032</v>
      </c>
      <c r="J196" s="54">
        <v>8866</v>
      </c>
      <c r="K196" s="54">
        <v>1186</v>
      </c>
      <c r="L196" s="54">
        <v>7680</v>
      </c>
    </row>
    <row r="197" spans="8:12" x14ac:dyDescent="0.25">
      <c r="H197" s="44" t="s">
        <v>198</v>
      </c>
      <c r="I197" s="41" t="s">
        <v>1033</v>
      </c>
      <c r="J197" s="54">
        <v>7891</v>
      </c>
      <c r="K197" s="54">
        <v>1187</v>
      </c>
      <c r="L197" s="54">
        <v>6704</v>
      </c>
    </row>
    <row r="198" spans="8:12" x14ac:dyDescent="0.25">
      <c r="H198" s="42" t="s">
        <v>199</v>
      </c>
      <c r="I198" s="41" t="s">
        <v>1034</v>
      </c>
      <c r="J198" s="54">
        <v>9498</v>
      </c>
      <c r="K198" s="54">
        <v>1188</v>
      </c>
      <c r="L198" s="54">
        <v>8310</v>
      </c>
    </row>
    <row r="199" spans="8:12" x14ac:dyDescent="0.25">
      <c r="H199" s="42" t="s">
        <v>200</v>
      </c>
      <c r="I199" s="41" t="s">
        <v>1035</v>
      </c>
      <c r="J199" s="54">
        <v>2007</v>
      </c>
      <c r="K199" s="54">
        <v>1189</v>
      </c>
      <c r="L199" s="54">
        <v>818</v>
      </c>
    </row>
    <row r="200" spans="8:12" x14ac:dyDescent="0.25">
      <c r="H200" s="43" t="s">
        <v>201</v>
      </c>
      <c r="I200" s="41" t="s">
        <v>1036</v>
      </c>
      <c r="J200" s="54">
        <v>4362</v>
      </c>
      <c r="K200" s="54">
        <v>1190</v>
      </c>
      <c r="L200" s="54">
        <v>3172</v>
      </c>
    </row>
    <row r="201" spans="8:12" x14ac:dyDescent="0.25">
      <c r="H201" s="43" t="s">
        <v>202</v>
      </c>
      <c r="I201" s="41" t="s">
        <v>1037</v>
      </c>
      <c r="J201" s="54">
        <v>3236</v>
      </c>
      <c r="K201" s="54">
        <v>1191</v>
      </c>
      <c r="L201" s="54">
        <v>2045</v>
      </c>
    </row>
    <row r="202" spans="8:12" x14ac:dyDescent="0.25">
      <c r="H202" s="43" t="s">
        <v>203</v>
      </c>
      <c r="I202" s="41" t="s">
        <v>1038</v>
      </c>
      <c r="J202" s="54">
        <v>7137</v>
      </c>
      <c r="K202" s="54">
        <v>1192</v>
      </c>
      <c r="L202" s="54">
        <v>5945</v>
      </c>
    </row>
    <row r="203" spans="8:12" x14ac:dyDescent="0.25">
      <c r="H203" s="42" t="s">
        <v>383</v>
      </c>
      <c r="I203" s="41" t="s">
        <v>1039</v>
      </c>
      <c r="J203" s="54">
        <v>3062</v>
      </c>
      <c r="K203" s="54">
        <v>1193</v>
      </c>
      <c r="L203" s="54">
        <v>1869</v>
      </c>
    </row>
    <row r="204" spans="8:12" x14ac:dyDescent="0.25">
      <c r="H204" s="44" t="s">
        <v>384</v>
      </c>
      <c r="I204" s="41" t="s">
        <v>1040</v>
      </c>
      <c r="J204" s="54">
        <v>8613</v>
      </c>
      <c r="K204" s="54">
        <v>1194</v>
      </c>
      <c r="L204" s="54">
        <v>7419</v>
      </c>
    </row>
    <row r="205" spans="8:12" x14ac:dyDescent="0.25">
      <c r="H205" s="44" t="s">
        <v>385</v>
      </c>
      <c r="I205" s="41" t="s">
        <v>1041</v>
      </c>
      <c r="J205" s="54">
        <v>2956</v>
      </c>
      <c r="K205" s="54">
        <v>1195</v>
      </c>
      <c r="L205" s="54">
        <v>1761</v>
      </c>
    </row>
    <row r="206" spans="8:12" x14ac:dyDescent="0.25">
      <c r="H206" s="42" t="s">
        <v>386</v>
      </c>
      <c r="I206" s="41" t="s">
        <v>1042</v>
      </c>
      <c r="J206" s="54">
        <v>5632</v>
      </c>
      <c r="K206" s="54">
        <v>1196</v>
      </c>
      <c r="L206" s="54">
        <v>4436</v>
      </c>
    </row>
    <row r="207" spans="8:12" x14ac:dyDescent="0.25">
      <c r="H207" s="45" t="s">
        <v>387</v>
      </c>
      <c r="I207" s="41" t="s">
        <v>1043</v>
      </c>
      <c r="J207" s="54">
        <v>6115</v>
      </c>
      <c r="K207" s="54">
        <v>1197</v>
      </c>
      <c r="L207" s="54">
        <v>4918</v>
      </c>
    </row>
    <row r="208" spans="8:12" x14ac:dyDescent="0.25">
      <c r="H208" s="40" t="s">
        <v>388</v>
      </c>
      <c r="I208" s="41" t="s">
        <v>1044</v>
      </c>
      <c r="J208" s="54">
        <v>5130</v>
      </c>
      <c r="K208" s="54">
        <v>1198</v>
      </c>
      <c r="L208" s="54">
        <v>3932</v>
      </c>
    </row>
    <row r="209" spans="8:12" x14ac:dyDescent="0.25">
      <c r="H209" s="53" t="s">
        <v>389</v>
      </c>
      <c r="I209" s="41" t="s">
        <v>1045</v>
      </c>
      <c r="J209" s="54">
        <v>2663</v>
      </c>
      <c r="K209" s="54">
        <v>1199</v>
      </c>
      <c r="L209" s="54">
        <v>1464</v>
      </c>
    </row>
    <row r="210" spans="8:12" x14ac:dyDescent="0.25">
      <c r="H210" s="46" t="s">
        <v>390</v>
      </c>
      <c r="I210" s="41" t="s">
        <v>1046</v>
      </c>
      <c r="J210" s="54">
        <v>5301</v>
      </c>
      <c r="K210" s="54">
        <v>1200</v>
      </c>
      <c r="L210" s="54">
        <v>4101</v>
      </c>
    </row>
    <row r="211" spans="8:12" x14ac:dyDescent="0.25">
      <c r="H211" s="46" t="s">
        <v>391</v>
      </c>
      <c r="I211" s="41" t="s">
        <v>1047</v>
      </c>
      <c r="J211" s="54">
        <v>1845</v>
      </c>
      <c r="K211" s="54">
        <v>1201</v>
      </c>
      <c r="L211" s="54">
        <v>644</v>
      </c>
    </row>
    <row r="212" spans="8:12" x14ac:dyDescent="0.25">
      <c r="H212" s="45" t="s">
        <v>204</v>
      </c>
      <c r="I212" s="41" t="s">
        <v>1048</v>
      </c>
      <c r="J212" s="54">
        <v>6018</v>
      </c>
      <c r="K212" s="54">
        <v>1202</v>
      </c>
      <c r="L212" s="54">
        <v>4816</v>
      </c>
    </row>
    <row r="213" spans="8:12" x14ac:dyDescent="0.25">
      <c r="H213" s="42" t="s">
        <v>205</v>
      </c>
      <c r="I213" s="41" t="s">
        <v>1049</v>
      </c>
      <c r="J213" s="54">
        <v>9625</v>
      </c>
      <c r="K213" s="54">
        <v>1203</v>
      </c>
      <c r="L213" s="54">
        <v>8422</v>
      </c>
    </row>
    <row r="214" spans="8:12" x14ac:dyDescent="0.25">
      <c r="H214" s="43" t="s">
        <v>206</v>
      </c>
      <c r="I214" s="41" t="s">
        <v>1050</v>
      </c>
      <c r="J214" s="54">
        <v>6831</v>
      </c>
      <c r="K214" s="54">
        <v>1204</v>
      </c>
      <c r="L214" s="54">
        <v>5627</v>
      </c>
    </row>
    <row r="215" spans="8:12" x14ac:dyDescent="0.25">
      <c r="H215" s="49" t="s">
        <v>207</v>
      </c>
      <c r="I215" s="41" t="s">
        <v>1051</v>
      </c>
      <c r="J215" s="54">
        <v>8050</v>
      </c>
      <c r="K215" s="54">
        <v>1205</v>
      </c>
      <c r="L215" s="54">
        <v>6845</v>
      </c>
    </row>
    <row r="216" spans="8:12" x14ac:dyDescent="0.25">
      <c r="H216" s="49" t="s">
        <v>208</v>
      </c>
      <c r="I216" s="41" t="s">
        <v>1052</v>
      </c>
      <c r="J216" s="54">
        <v>5353</v>
      </c>
      <c r="K216" s="54">
        <v>1206</v>
      </c>
      <c r="L216" s="54">
        <v>4147</v>
      </c>
    </row>
    <row r="217" spans="8:12" x14ac:dyDescent="0.25">
      <c r="H217" s="49" t="s">
        <v>209</v>
      </c>
      <c r="I217" s="41" t="s">
        <v>1053</v>
      </c>
      <c r="J217" s="54">
        <v>8078</v>
      </c>
      <c r="K217" s="54">
        <v>1207</v>
      </c>
      <c r="L217" s="54">
        <v>6871</v>
      </c>
    </row>
    <row r="218" spans="8:12" x14ac:dyDescent="0.25">
      <c r="H218" s="43" t="s">
        <v>210</v>
      </c>
      <c r="I218" s="41" t="s">
        <v>1054</v>
      </c>
      <c r="J218" s="54">
        <v>1882</v>
      </c>
      <c r="K218" s="54">
        <v>1208</v>
      </c>
      <c r="L218" s="54">
        <v>674</v>
      </c>
    </row>
    <row r="219" spans="8:12" x14ac:dyDescent="0.25">
      <c r="H219" s="42" t="s">
        <v>211</v>
      </c>
      <c r="I219" s="41" t="s">
        <v>1055</v>
      </c>
      <c r="J219" s="54">
        <v>1284</v>
      </c>
      <c r="K219" s="54">
        <v>1209</v>
      </c>
      <c r="L219" s="54">
        <v>75</v>
      </c>
    </row>
    <row r="220" spans="8:12" x14ac:dyDescent="0.25">
      <c r="H220" s="43" t="s">
        <v>212</v>
      </c>
      <c r="I220" s="41" t="s">
        <v>1056</v>
      </c>
      <c r="J220" s="54">
        <v>1352</v>
      </c>
      <c r="K220" s="54">
        <v>1210</v>
      </c>
      <c r="L220" s="54">
        <v>142</v>
      </c>
    </row>
    <row r="221" spans="8:12" x14ac:dyDescent="0.25">
      <c r="H221" s="49" t="s">
        <v>213</v>
      </c>
      <c r="I221" s="41" t="s">
        <v>1057</v>
      </c>
      <c r="J221" s="54">
        <v>4398</v>
      </c>
      <c r="K221" s="54">
        <v>1211</v>
      </c>
      <c r="L221" s="54">
        <v>3187</v>
      </c>
    </row>
    <row r="222" spans="8:12" x14ac:dyDescent="0.25">
      <c r="H222" s="49" t="s">
        <v>214</v>
      </c>
      <c r="I222" s="41" t="s">
        <v>1058</v>
      </c>
      <c r="J222" s="54">
        <v>9581</v>
      </c>
      <c r="K222" s="54">
        <v>1212</v>
      </c>
      <c r="L222" s="54">
        <v>8369</v>
      </c>
    </row>
    <row r="223" spans="8:12" x14ac:dyDescent="0.25">
      <c r="H223" s="44" t="s">
        <v>215</v>
      </c>
      <c r="I223" s="41" t="s">
        <v>1059</v>
      </c>
      <c r="J223" s="54">
        <v>9020</v>
      </c>
      <c r="K223" s="54">
        <v>1213</v>
      </c>
      <c r="L223" s="54">
        <v>7807</v>
      </c>
    </row>
    <row r="224" spans="8:12" x14ac:dyDescent="0.25">
      <c r="H224" s="47" t="s">
        <v>216</v>
      </c>
      <c r="I224" s="41" t="s">
        <v>1060</v>
      </c>
      <c r="J224" s="54">
        <v>6447</v>
      </c>
      <c r="K224" s="54">
        <v>1214</v>
      </c>
      <c r="L224" s="54">
        <v>5233</v>
      </c>
    </row>
    <row r="225" spans="8:12" x14ac:dyDescent="0.25">
      <c r="H225" s="40" t="s">
        <v>217</v>
      </c>
      <c r="I225" s="41" t="s">
        <v>1061</v>
      </c>
      <c r="J225" s="54">
        <v>4428</v>
      </c>
      <c r="K225" s="54">
        <v>1215</v>
      </c>
      <c r="L225" s="54">
        <v>3213</v>
      </c>
    </row>
    <row r="226" spans="8:12" x14ac:dyDescent="0.25">
      <c r="H226" s="42" t="s">
        <v>218</v>
      </c>
      <c r="I226" s="41" t="s">
        <v>1062</v>
      </c>
      <c r="J226" s="54">
        <v>3441</v>
      </c>
      <c r="K226" s="54">
        <v>1216</v>
      </c>
      <c r="L226" s="54">
        <v>2225</v>
      </c>
    </row>
    <row r="227" spans="8:12" x14ac:dyDescent="0.25">
      <c r="H227" s="43" t="s">
        <v>219</v>
      </c>
      <c r="I227" s="41" t="s">
        <v>1063</v>
      </c>
      <c r="J227" s="54">
        <v>3598</v>
      </c>
      <c r="K227" s="54">
        <v>1217</v>
      </c>
      <c r="L227" s="54">
        <v>2381</v>
      </c>
    </row>
    <row r="228" spans="8:12" x14ac:dyDescent="0.25">
      <c r="H228" s="40" t="s">
        <v>220</v>
      </c>
      <c r="I228" s="41" t="s">
        <v>1064</v>
      </c>
      <c r="J228" s="54">
        <v>9906</v>
      </c>
      <c r="K228" s="54">
        <v>1218</v>
      </c>
      <c r="L228" s="54">
        <v>8688</v>
      </c>
    </row>
    <row r="229" spans="8:12" x14ac:dyDescent="0.25">
      <c r="H229" s="40" t="s">
        <v>221</v>
      </c>
      <c r="I229" s="41" t="s">
        <v>1065</v>
      </c>
      <c r="J229" s="54">
        <v>1249</v>
      </c>
      <c r="K229" s="54">
        <v>1219</v>
      </c>
      <c r="L229" s="54">
        <v>30</v>
      </c>
    </row>
    <row r="230" spans="8:12" x14ac:dyDescent="0.25">
      <c r="H230" s="40" t="s">
        <v>222</v>
      </c>
      <c r="I230" s="41" t="s">
        <v>1066</v>
      </c>
      <c r="J230" s="54">
        <v>5106</v>
      </c>
      <c r="K230" s="54">
        <v>1220</v>
      </c>
      <c r="L230" s="54">
        <v>3886</v>
      </c>
    </row>
    <row r="231" spans="8:12" x14ac:dyDescent="0.25">
      <c r="H231" s="42" t="s">
        <v>223</v>
      </c>
      <c r="I231" s="41" t="s">
        <v>1067</v>
      </c>
      <c r="J231" s="54">
        <v>6661</v>
      </c>
      <c r="K231" s="54">
        <v>1221</v>
      </c>
      <c r="L231" s="54">
        <v>5440</v>
      </c>
    </row>
    <row r="232" spans="8:12" x14ac:dyDescent="0.25">
      <c r="H232" s="40" t="s">
        <v>224</v>
      </c>
      <c r="I232" s="41" t="s">
        <v>1068</v>
      </c>
      <c r="J232" s="54">
        <v>2916</v>
      </c>
      <c r="K232" s="54">
        <v>1222</v>
      </c>
      <c r="L232" s="54">
        <v>1694</v>
      </c>
    </row>
    <row r="233" spans="8:12" x14ac:dyDescent="0.25">
      <c r="H233" s="42" t="s">
        <v>225</v>
      </c>
      <c r="I233" s="41" t="s">
        <v>1069</v>
      </c>
      <c r="J233" s="54">
        <v>5268</v>
      </c>
      <c r="K233" s="54">
        <v>1223</v>
      </c>
      <c r="L233" s="54">
        <v>4045</v>
      </c>
    </row>
    <row r="234" spans="8:12" x14ac:dyDescent="0.25">
      <c r="H234" s="42" t="s">
        <v>226</v>
      </c>
      <c r="I234" s="41" t="s">
        <v>1070</v>
      </c>
      <c r="J234" s="54">
        <v>7081</v>
      </c>
      <c r="K234" s="54">
        <v>1224</v>
      </c>
      <c r="L234" s="54">
        <v>5857</v>
      </c>
    </row>
    <row r="235" spans="8:12" x14ac:dyDescent="0.25">
      <c r="H235" s="43" t="s">
        <v>392</v>
      </c>
      <c r="I235" s="41" t="s">
        <v>1071</v>
      </c>
      <c r="J235" s="54">
        <v>6202</v>
      </c>
      <c r="K235" s="54">
        <v>1225</v>
      </c>
      <c r="L235" s="54">
        <v>4977</v>
      </c>
    </row>
    <row r="236" spans="8:12" x14ac:dyDescent="0.25">
      <c r="H236" s="42" t="s">
        <v>227</v>
      </c>
      <c r="I236" s="41" t="s">
        <v>1072</v>
      </c>
      <c r="J236" s="54">
        <v>7221</v>
      </c>
      <c r="K236" s="54">
        <v>1226</v>
      </c>
      <c r="L236" s="54">
        <v>5995</v>
      </c>
    </row>
    <row r="237" spans="8:12" x14ac:dyDescent="0.25">
      <c r="H237" s="43" t="s">
        <v>228</v>
      </c>
      <c r="I237" s="41" t="s">
        <v>1073</v>
      </c>
      <c r="J237" s="54">
        <v>9064</v>
      </c>
      <c r="K237" s="54">
        <v>1227</v>
      </c>
      <c r="L237" s="54">
        <v>7837</v>
      </c>
    </row>
    <row r="238" spans="8:12" x14ac:dyDescent="0.25">
      <c r="H238" s="50" t="s">
        <v>229</v>
      </c>
      <c r="I238" s="41" t="s">
        <v>1074</v>
      </c>
      <c r="J238" s="54">
        <v>9989</v>
      </c>
      <c r="K238" s="54">
        <v>1228</v>
      </c>
      <c r="L238" s="54">
        <v>8761</v>
      </c>
    </row>
    <row r="239" spans="8:12" x14ac:dyDescent="0.25">
      <c r="H239" s="40" t="s">
        <v>230</v>
      </c>
      <c r="I239" s="41" t="s">
        <v>1075</v>
      </c>
      <c r="J239" s="54">
        <v>5854</v>
      </c>
      <c r="K239" s="54">
        <v>1229</v>
      </c>
      <c r="L239" s="54">
        <v>4625</v>
      </c>
    </row>
    <row r="240" spans="8:12" x14ac:dyDescent="0.25">
      <c r="H240" s="51" t="s">
        <v>231</v>
      </c>
      <c r="I240" s="41" t="s">
        <v>1076</v>
      </c>
      <c r="J240" s="54">
        <v>8504</v>
      </c>
      <c r="K240" s="54">
        <v>1230</v>
      </c>
      <c r="L240" s="54">
        <v>7274</v>
      </c>
    </row>
    <row r="241" spans="8:12" x14ac:dyDescent="0.25">
      <c r="H241" s="45" t="s">
        <v>232</v>
      </c>
      <c r="I241" s="41" t="s">
        <v>1077</v>
      </c>
      <c r="J241" s="54">
        <v>6813</v>
      </c>
      <c r="K241" s="54">
        <v>1231</v>
      </c>
      <c r="L241" s="54">
        <v>5582</v>
      </c>
    </row>
    <row r="242" spans="8:12" x14ac:dyDescent="0.25">
      <c r="H242" s="45" t="s">
        <v>233</v>
      </c>
      <c r="I242" s="41" t="s">
        <v>1078</v>
      </c>
      <c r="J242" s="54">
        <v>4255</v>
      </c>
      <c r="K242" s="54">
        <v>1232</v>
      </c>
      <c r="L242" s="54">
        <v>3023</v>
      </c>
    </row>
    <row r="243" spans="8:12" x14ac:dyDescent="0.25">
      <c r="H243" s="46" t="s">
        <v>234</v>
      </c>
      <c r="I243" s="41" t="s">
        <v>1079</v>
      </c>
      <c r="J243" s="54">
        <v>2081</v>
      </c>
      <c r="K243" s="54">
        <v>1233</v>
      </c>
      <c r="L243" s="54">
        <v>848</v>
      </c>
    </row>
    <row r="244" spans="8:12" x14ac:dyDescent="0.25">
      <c r="H244" s="42" t="s">
        <v>235</v>
      </c>
      <c r="I244" s="41" t="s">
        <v>1080</v>
      </c>
      <c r="J244" s="54">
        <v>8855</v>
      </c>
      <c r="K244" s="54">
        <v>1234</v>
      </c>
      <c r="L244" s="54">
        <v>7621</v>
      </c>
    </row>
    <row r="245" spans="8:12" x14ac:dyDescent="0.25">
      <c r="H245" s="45" t="s">
        <v>236</v>
      </c>
      <c r="I245" s="41" t="s">
        <v>1081</v>
      </c>
      <c r="J245" s="54">
        <v>4912</v>
      </c>
      <c r="K245" s="54">
        <v>1235</v>
      </c>
      <c r="L245" s="54">
        <v>3677</v>
      </c>
    </row>
    <row r="246" spans="8:12" x14ac:dyDescent="0.25">
      <c r="H246" s="44" t="s">
        <v>237</v>
      </c>
      <c r="I246" s="41" t="s">
        <v>1082</v>
      </c>
      <c r="J246" s="54">
        <v>5795</v>
      </c>
      <c r="K246" s="54">
        <v>1236</v>
      </c>
      <c r="L246" s="54">
        <v>4559</v>
      </c>
    </row>
    <row r="247" spans="8:12" x14ac:dyDescent="0.25">
      <c r="H247" s="42" t="s">
        <v>393</v>
      </c>
      <c r="I247" s="41" t="s">
        <v>1083</v>
      </c>
      <c r="J247" s="54">
        <v>7227</v>
      </c>
      <c r="K247" s="54">
        <v>1237</v>
      </c>
      <c r="L247" s="54">
        <v>5990</v>
      </c>
    </row>
    <row r="248" spans="8:12" x14ac:dyDescent="0.25">
      <c r="H248" s="47" t="s">
        <v>394</v>
      </c>
      <c r="I248" s="41" t="s">
        <v>1084</v>
      </c>
      <c r="J248" s="54">
        <v>1349</v>
      </c>
      <c r="K248" s="54">
        <v>1238</v>
      </c>
      <c r="L248" s="54">
        <v>111</v>
      </c>
    </row>
    <row r="249" spans="8:12" x14ac:dyDescent="0.25">
      <c r="H249" s="42" t="s">
        <v>395</v>
      </c>
      <c r="I249" s="41" t="s">
        <v>1085</v>
      </c>
      <c r="J249" s="54">
        <v>7520</v>
      </c>
      <c r="K249" s="54">
        <v>1239</v>
      </c>
      <c r="L249" s="54">
        <v>6281</v>
      </c>
    </row>
    <row r="250" spans="8:12" x14ac:dyDescent="0.25">
      <c r="H250" s="43" t="s">
        <v>396</v>
      </c>
      <c r="I250" s="41" t="s">
        <v>1086</v>
      </c>
      <c r="J250" s="54">
        <v>7818</v>
      </c>
      <c r="K250" s="54">
        <v>1240</v>
      </c>
      <c r="L250" s="54">
        <v>6578</v>
      </c>
    </row>
    <row r="251" spans="8:12" x14ac:dyDescent="0.25">
      <c r="H251" s="45" t="s">
        <v>397</v>
      </c>
      <c r="I251" s="41" t="s">
        <v>1087</v>
      </c>
      <c r="J251" s="54">
        <v>4993</v>
      </c>
      <c r="K251" s="54">
        <v>1241</v>
      </c>
      <c r="L251" s="54">
        <v>3752</v>
      </c>
    </row>
    <row r="252" spans="8:12" x14ac:dyDescent="0.25">
      <c r="H252" s="40" t="s">
        <v>238</v>
      </c>
      <c r="I252" s="41" t="s">
        <v>1088</v>
      </c>
      <c r="J252" s="54">
        <v>7330</v>
      </c>
      <c r="K252" s="54">
        <v>1242</v>
      </c>
      <c r="L252" s="54">
        <v>6088</v>
      </c>
    </row>
    <row r="253" spans="8:12" x14ac:dyDescent="0.25">
      <c r="H253" s="44" t="s">
        <v>239</v>
      </c>
      <c r="I253" s="41" t="s">
        <v>1089</v>
      </c>
      <c r="J253" s="54">
        <v>8699</v>
      </c>
      <c r="K253" s="54">
        <v>1243</v>
      </c>
      <c r="L253" s="54">
        <v>7456</v>
      </c>
    </row>
    <row r="254" spans="8:12" x14ac:dyDescent="0.25">
      <c r="H254" s="40"/>
      <c r="I254" s="41"/>
      <c r="J254" s="54"/>
      <c r="K254" s="54"/>
      <c r="L254" s="54"/>
    </row>
    <row r="255" spans="8:12" x14ac:dyDescent="0.25">
      <c r="H255" s="40"/>
      <c r="I255" s="41"/>
      <c r="J255" s="54"/>
      <c r="K255" s="54"/>
      <c r="L255" s="54"/>
    </row>
    <row r="256" spans="8:12" x14ac:dyDescent="0.25">
      <c r="H256" s="45"/>
      <c r="I256" s="41"/>
      <c r="J256" s="54"/>
      <c r="K256" s="54"/>
      <c r="L256" s="54"/>
    </row>
    <row r="257" spans="8:12" x14ac:dyDescent="0.25">
      <c r="H257" s="42"/>
      <c r="I257" s="41"/>
      <c r="J257" s="54"/>
      <c r="K257" s="54"/>
      <c r="L257" s="54"/>
    </row>
    <row r="258" spans="8:12" x14ac:dyDescent="0.25">
      <c r="H258" s="40"/>
      <c r="I258" s="41"/>
      <c r="J258" s="54"/>
      <c r="K258" s="54"/>
      <c r="L258" s="54"/>
    </row>
    <row r="259" spans="8:12" x14ac:dyDescent="0.25">
      <c r="H259" s="42"/>
      <c r="I259" s="41"/>
      <c r="J259" s="54"/>
      <c r="K259" s="54"/>
      <c r="L259" s="54"/>
    </row>
    <row r="260" spans="8:12" x14ac:dyDescent="0.25">
      <c r="H260" s="42"/>
      <c r="I260" s="41"/>
      <c r="J260" s="54"/>
      <c r="K260" s="54"/>
      <c r="L260" s="54"/>
    </row>
    <row r="261" spans="8:12" x14ac:dyDescent="0.25">
      <c r="H261" s="45"/>
      <c r="I261" s="41"/>
      <c r="J261" s="54"/>
      <c r="K261" s="54"/>
      <c r="L261" s="54"/>
    </row>
    <row r="262" spans="8:12" x14ac:dyDescent="0.25">
      <c r="H262" s="44"/>
      <c r="I262" s="41"/>
      <c r="J262" s="54"/>
      <c r="K262" s="54"/>
      <c r="L262" s="54"/>
    </row>
    <row r="263" spans="8:12" x14ac:dyDescent="0.25">
      <c r="H263" s="42"/>
      <c r="I263" s="41"/>
      <c r="J263" s="54"/>
      <c r="K263" s="54"/>
      <c r="L263" s="54"/>
    </row>
    <row r="264" spans="8:12" x14ac:dyDescent="0.25">
      <c r="H264" s="46"/>
      <c r="I264" s="41"/>
      <c r="J264" s="54"/>
      <c r="K264" s="54"/>
      <c r="L264" s="54"/>
    </row>
    <row r="265" spans="8:12" x14ac:dyDescent="0.25">
      <c r="H265" s="46"/>
      <c r="I265" s="41"/>
      <c r="J265" s="54"/>
      <c r="K265" s="54"/>
      <c r="L265" s="54"/>
    </row>
    <row r="266" spans="8:12" x14ac:dyDescent="0.25">
      <c r="H266" s="44"/>
      <c r="I266" s="41"/>
      <c r="J266" s="54"/>
      <c r="K266" s="54"/>
      <c r="L266" s="54"/>
    </row>
    <row r="267" spans="8:12" x14ac:dyDescent="0.25">
      <c r="H267" s="43"/>
      <c r="I267" s="41"/>
      <c r="J267" s="54"/>
      <c r="K267" s="54"/>
      <c r="L267" s="54"/>
    </row>
    <row r="268" spans="8:12" x14ac:dyDescent="0.25">
      <c r="H268" s="49"/>
      <c r="I268" s="41"/>
      <c r="J268" s="54"/>
      <c r="K268" s="54"/>
      <c r="L268" s="54"/>
    </row>
    <row r="269" spans="8:12" x14ac:dyDescent="0.25">
      <c r="H269" s="42"/>
      <c r="I269" s="41"/>
      <c r="J269" s="54"/>
      <c r="K269" s="54"/>
      <c r="L269" s="54"/>
    </row>
    <row r="270" spans="8:12" x14ac:dyDescent="0.25">
      <c r="H270" s="42"/>
      <c r="I270" s="41"/>
      <c r="J270" s="54"/>
      <c r="K270" s="54"/>
      <c r="L270" s="54"/>
    </row>
    <row r="271" spans="8:12" x14ac:dyDescent="0.25">
      <c r="H271" s="45"/>
      <c r="I271" s="41"/>
      <c r="J271" s="54"/>
      <c r="K271" s="54"/>
      <c r="L271" s="54"/>
    </row>
    <row r="272" spans="8:12" x14ac:dyDescent="0.25">
      <c r="H272" s="45"/>
      <c r="I272" s="41"/>
      <c r="J272" s="54"/>
      <c r="K272" s="54"/>
      <c r="L272" s="54"/>
    </row>
    <row r="273" spans="8:12" x14ac:dyDescent="0.25">
      <c r="H273" s="45"/>
      <c r="I273" s="41"/>
      <c r="J273" s="54"/>
      <c r="K273" s="54"/>
      <c r="L273" s="54"/>
    </row>
    <row r="274" spans="8:12" x14ac:dyDescent="0.25">
      <c r="H274" s="47"/>
      <c r="I274" s="41"/>
      <c r="J274" s="54"/>
      <c r="K274" s="54"/>
      <c r="L274" s="54"/>
    </row>
    <row r="275" spans="8:12" x14ac:dyDescent="0.25">
      <c r="H275" s="43"/>
      <c r="I275" s="41"/>
      <c r="J275" s="54"/>
      <c r="K275" s="54"/>
      <c r="L275" s="54"/>
    </row>
    <row r="276" spans="8:12" x14ac:dyDescent="0.25">
      <c r="H276" s="44"/>
      <c r="I276" s="41"/>
      <c r="J276" s="54"/>
      <c r="K276" s="54"/>
      <c r="L276" s="54"/>
    </row>
    <row r="277" spans="8:12" x14ac:dyDescent="0.25">
      <c r="H277" s="44"/>
      <c r="I277" s="41"/>
      <c r="J277" s="54"/>
      <c r="K277" s="54"/>
      <c r="L277" s="54"/>
    </row>
    <row r="278" spans="8:12" x14ac:dyDescent="0.25">
      <c r="H278" s="49"/>
      <c r="I278" s="41"/>
      <c r="J278" s="54"/>
      <c r="K278" s="54"/>
      <c r="L278" s="54"/>
    </row>
    <row r="279" spans="8:12" x14ac:dyDescent="0.25">
      <c r="H279" s="44"/>
      <c r="I279" s="41"/>
      <c r="J279" s="54"/>
      <c r="K279" s="54"/>
      <c r="L279" s="54"/>
    </row>
    <row r="280" spans="8:12" x14ac:dyDescent="0.25">
      <c r="H280" s="44"/>
      <c r="I280" s="41"/>
      <c r="J280" s="54"/>
      <c r="K280" s="54"/>
      <c r="L280" s="54"/>
    </row>
    <row r="281" spans="8:12" x14ac:dyDescent="0.25">
      <c r="H281" s="40"/>
      <c r="I281" s="41"/>
      <c r="J281" s="54"/>
      <c r="K281" s="54"/>
      <c r="L281" s="54"/>
    </row>
    <row r="282" spans="8:12" x14ac:dyDescent="0.25">
      <c r="H282" s="44"/>
      <c r="I282" s="41"/>
      <c r="J282" s="54"/>
      <c r="K282" s="54"/>
      <c r="L282" s="54"/>
    </row>
    <row r="283" spans="8:12" x14ac:dyDescent="0.25">
      <c r="H283" s="52"/>
      <c r="I283" s="41"/>
      <c r="J283" s="54"/>
      <c r="K283" s="54"/>
      <c r="L283" s="54"/>
    </row>
    <row r="284" spans="8:12" x14ac:dyDescent="0.25">
      <c r="H284" s="43"/>
      <c r="I284" s="41"/>
      <c r="J284" s="54"/>
      <c r="K284" s="54"/>
      <c r="L284" s="54"/>
    </row>
    <row r="285" spans="8:12" x14ac:dyDescent="0.25">
      <c r="H285" s="44"/>
      <c r="I285" s="41"/>
      <c r="J285" s="54"/>
      <c r="K285" s="54"/>
      <c r="L285" s="54"/>
    </row>
    <row r="286" spans="8:12" x14ac:dyDescent="0.25">
      <c r="H286" s="43"/>
      <c r="I286" s="41"/>
      <c r="J286" s="54"/>
      <c r="K286" s="54"/>
      <c r="L286" s="54"/>
    </row>
    <row r="287" spans="8:12" x14ac:dyDescent="0.25">
      <c r="H287" s="42"/>
      <c r="I287" s="41"/>
      <c r="J287" s="54"/>
      <c r="K287" s="54"/>
      <c r="L287" s="54"/>
    </row>
    <row r="288" spans="8:12" x14ac:dyDescent="0.25">
      <c r="H288" s="42"/>
      <c r="I288" s="41"/>
      <c r="J288" s="54"/>
      <c r="K288" s="54"/>
      <c r="L288" s="54"/>
    </row>
    <row r="289" spans="8:12" x14ac:dyDescent="0.25">
      <c r="H289" s="40"/>
      <c r="I289" s="41"/>
      <c r="J289" s="54"/>
      <c r="K289" s="54"/>
      <c r="L289" s="54"/>
    </row>
    <row r="290" spans="8:12" x14ac:dyDescent="0.25">
      <c r="H290" s="45"/>
      <c r="I290" s="41"/>
      <c r="J290" s="54"/>
      <c r="K290" s="54"/>
      <c r="L290" s="54"/>
    </row>
    <row r="291" spans="8:12" x14ac:dyDescent="0.25">
      <c r="H291" s="46"/>
      <c r="I291" s="41"/>
      <c r="J291" s="54"/>
      <c r="K291" s="54"/>
      <c r="L291" s="54"/>
    </row>
    <row r="292" spans="8:12" x14ac:dyDescent="0.25">
      <c r="H292" s="42"/>
      <c r="I292" s="41"/>
      <c r="J292" s="54"/>
      <c r="K292" s="54"/>
      <c r="L292" s="54"/>
    </row>
    <row r="293" spans="8:12" x14ac:dyDescent="0.25">
      <c r="H293" s="42"/>
      <c r="I293" s="41"/>
      <c r="J293" s="54"/>
      <c r="K293" s="54"/>
      <c r="L293" s="54"/>
    </row>
    <row r="294" spans="8:12" x14ac:dyDescent="0.25">
      <c r="H294" s="45"/>
      <c r="I294" s="41"/>
      <c r="J294" s="54"/>
      <c r="K294" s="54"/>
      <c r="L294" s="54"/>
    </row>
    <row r="295" spans="8:12" x14ac:dyDescent="0.25">
      <c r="H295" s="42"/>
      <c r="I295" s="41"/>
      <c r="J295" s="54"/>
      <c r="K295" s="54"/>
      <c r="L295" s="54"/>
    </row>
    <row r="296" spans="8:12" x14ac:dyDescent="0.25">
      <c r="H296" s="45"/>
      <c r="I296" s="41"/>
      <c r="J296" s="54"/>
      <c r="K296" s="54"/>
      <c r="L296" s="54"/>
    </row>
    <row r="297" spans="8:12" x14ac:dyDescent="0.25">
      <c r="H297" s="44"/>
      <c r="I297" s="41"/>
      <c r="J297" s="54"/>
      <c r="K297" s="54"/>
      <c r="L297" s="54"/>
    </row>
    <row r="298" spans="8:12" x14ac:dyDescent="0.25">
      <c r="H298" s="46"/>
      <c r="I298" s="41"/>
      <c r="J298" s="54"/>
      <c r="K298" s="54"/>
      <c r="L298" s="54"/>
    </row>
    <row r="299" spans="8:12" x14ac:dyDescent="0.25">
      <c r="H299" s="42"/>
      <c r="I299" s="41"/>
      <c r="J299" s="54"/>
      <c r="K299" s="54"/>
      <c r="L299" s="54"/>
    </row>
    <row r="300" spans="8:12" x14ac:dyDescent="0.25">
      <c r="H300" s="42"/>
      <c r="I300" s="41"/>
      <c r="J300" s="54"/>
      <c r="K300" s="54"/>
      <c r="L300" s="54"/>
    </row>
    <row r="301" spans="8:12" x14ac:dyDescent="0.25">
      <c r="H301" s="45"/>
      <c r="I301" s="41"/>
      <c r="J301" s="54"/>
      <c r="K301" s="54"/>
      <c r="L301" s="54"/>
    </row>
    <row r="302" spans="8:12" x14ac:dyDescent="0.25">
      <c r="H302" s="42"/>
      <c r="I302" s="41"/>
      <c r="J302" s="54"/>
      <c r="K302" s="54"/>
      <c r="L302" s="54"/>
    </row>
    <row r="303" spans="8:12" x14ac:dyDescent="0.25">
      <c r="H303" s="40"/>
      <c r="I303" s="41"/>
      <c r="J303" s="54"/>
      <c r="K303" s="54"/>
      <c r="L303" s="54"/>
    </row>
    <row r="304" spans="8:12" x14ac:dyDescent="0.25">
      <c r="H304" s="42"/>
      <c r="I304" s="41"/>
      <c r="J304" s="54"/>
      <c r="K304" s="54"/>
      <c r="L304" s="54"/>
    </row>
    <row r="305" spans="8:12" x14ac:dyDescent="0.25">
      <c r="H305" s="46"/>
      <c r="I305" s="41"/>
      <c r="J305" s="54"/>
      <c r="K305" s="54"/>
      <c r="L305" s="54"/>
    </row>
    <row r="306" spans="8:12" x14ac:dyDescent="0.25">
      <c r="H306" s="45"/>
      <c r="I306" s="41"/>
      <c r="J306" s="54"/>
      <c r="K306" s="54"/>
      <c r="L306" s="54"/>
    </row>
    <row r="307" spans="8:12" x14ac:dyDescent="0.25">
      <c r="H307" s="42"/>
      <c r="I307" s="41"/>
      <c r="J307" s="54"/>
      <c r="K307" s="54"/>
      <c r="L307" s="54"/>
    </row>
    <row r="308" spans="8:12" x14ac:dyDescent="0.25">
      <c r="H308" s="40"/>
      <c r="I308" s="41"/>
      <c r="J308" s="54"/>
      <c r="K308" s="54"/>
      <c r="L308" s="54"/>
    </row>
    <row r="309" spans="8:12" x14ac:dyDescent="0.25">
      <c r="H309" s="40"/>
      <c r="I309" s="41"/>
      <c r="J309" s="54"/>
      <c r="K309" s="54"/>
      <c r="L309" s="54"/>
    </row>
    <row r="310" spans="8:12" x14ac:dyDescent="0.25">
      <c r="H310" s="50"/>
      <c r="I310" s="41"/>
      <c r="J310" s="54"/>
      <c r="K310" s="54"/>
      <c r="L310" s="54"/>
    </row>
    <row r="311" spans="8:12" x14ac:dyDescent="0.25">
      <c r="H311" s="47"/>
      <c r="I311" s="41"/>
      <c r="J311" s="54"/>
      <c r="K311" s="54"/>
      <c r="L311" s="54"/>
    </row>
    <row r="312" spans="8:12" x14ac:dyDescent="0.25">
      <c r="H312" s="46"/>
      <c r="I312" s="41"/>
      <c r="J312" s="54"/>
      <c r="K312" s="54"/>
      <c r="L312" s="54"/>
    </row>
    <row r="313" spans="8:12" x14ac:dyDescent="0.25">
      <c r="H313" s="46"/>
      <c r="I313" s="41"/>
      <c r="J313" s="54"/>
      <c r="K313" s="54"/>
      <c r="L313" s="54"/>
    </row>
    <row r="314" spans="8:12" x14ac:dyDescent="0.25">
      <c r="H314" s="43"/>
      <c r="I314" s="41"/>
      <c r="J314" s="54"/>
      <c r="K314" s="54"/>
      <c r="L314" s="54"/>
    </row>
    <row r="315" spans="8:12" x14ac:dyDescent="0.25">
      <c r="H315" s="44"/>
      <c r="I315" s="41"/>
      <c r="J315" s="54"/>
      <c r="K315" s="54"/>
      <c r="L315" s="54"/>
    </row>
    <row r="316" spans="8:12" x14ac:dyDescent="0.25">
      <c r="H316" s="42"/>
      <c r="I316" s="41"/>
      <c r="J316" s="54"/>
      <c r="K316" s="54"/>
      <c r="L316" s="54"/>
    </row>
    <row r="317" spans="8:12" x14ac:dyDescent="0.25">
      <c r="H317" s="51"/>
      <c r="I317" s="41"/>
      <c r="J317" s="54"/>
      <c r="K317" s="54"/>
      <c r="L317" s="54"/>
    </row>
    <row r="318" spans="8:12" x14ac:dyDescent="0.25">
      <c r="H318" s="40"/>
      <c r="I318" s="41"/>
      <c r="J318" s="54"/>
      <c r="K318" s="54"/>
      <c r="L318" s="54"/>
    </row>
    <row r="319" spans="8:12" x14ac:dyDescent="0.25">
      <c r="H319" s="40"/>
      <c r="I319" s="41"/>
      <c r="J319" s="54"/>
      <c r="K319" s="54"/>
      <c r="L319" s="54"/>
    </row>
    <row r="320" spans="8:12" x14ac:dyDescent="0.25">
      <c r="H320" s="44"/>
      <c r="I320" s="41"/>
      <c r="J320" s="54"/>
      <c r="K320" s="54"/>
      <c r="L320" s="54"/>
    </row>
    <row r="321" spans="8:12" x14ac:dyDescent="0.25">
      <c r="H321" s="42"/>
      <c r="I321" s="41"/>
      <c r="J321" s="54"/>
      <c r="K321" s="54"/>
      <c r="L321" s="54"/>
    </row>
    <row r="322" spans="8:12" x14ac:dyDescent="0.25">
      <c r="H322" s="42"/>
      <c r="I322" s="41"/>
      <c r="J322" s="54"/>
      <c r="K322" s="54"/>
      <c r="L322" s="54"/>
    </row>
    <row r="323" spans="8:12" x14ac:dyDescent="0.25">
      <c r="H323" s="43"/>
      <c r="I323" s="41"/>
      <c r="J323" s="54"/>
      <c r="K323" s="54"/>
      <c r="L323" s="54"/>
    </row>
    <row r="324" spans="8:12" x14ac:dyDescent="0.25">
      <c r="H324" s="43"/>
      <c r="I324" s="41"/>
      <c r="J324" s="54"/>
      <c r="K324" s="54"/>
      <c r="L324" s="54"/>
    </row>
    <row r="325" spans="8:12" x14ac:dyDescent="0.25">
      <c r="H325" s="43"/>
      <c r="I325" s="41"/>
      <c r="J325" s="54"/>
      <c r="K325" s="54"/>
      <c r="L325" s="54"/>
    </row>
    <row r="326" spans="8:12" x14ac:dyDescent="0.25">
      <c r="H326" s="43"/>
      <c r="I326" s="41"/>
      <c r="J326" s="54"/>
      <c r="K326" s="54"/>
      <c r="L326" s="54"/>
    </row>
    <row r="327" spans="8:12" x14ac:dyDescent="0.25">
      <c r="H327" s="42"/>
      <c r="I327" s="41"/>
      <c r="J327" s="54"/>
      <c r="K327" s="54"/>
      <c r="L327" s="54"/>
    </row>
    <row r="328" spans="8:12" x14ac:dyDescent="0.25">
      <c r="H328" s="43"/>
      <c r="I328" s="41"/>
      <c r="J328" s="54"/>
      <c r="K328" s="54"/>
      <c r="L328" s="54"/>
    </row>
    <row r="329" spans="8:12" x14ac:dyDescent="0.25">
      <c r="H329" s="40"/>
      <c r="I329" s="41"/>
      <c r="J329" s="54"/>
      <c r="K329" s="54"/>
      <c r="L329" s="54"/>
    </row>
    <row r="330" spans="8:12" x14ac:dyDescent="0.25">
      <c r="H330" s="43"/>
      <c r="I330" s="41"/>
      <c r="J330" s="54"/>
      <c r="K330" s="54"/>
      <c r="L330" s="54"/>
    </row>
    <row r="331" spans="8:12" x14ac:dyDescent="0.25">
      <c r="H331" s="45"/>
      <c r="I331" s="41"/>
      <c r="J331" s="54"/>
      <c r="K331" s="54"/>
      <c r="L331" s="54"/>
    </row>
    <row r="332" spans="8:12" x14ac:dyDescent="0.25">
      <c r="H332" s="45"/>
      <c r="I332" s="41"/>
      <c r="J332" s="54"/>
      <c r="K332" s="54"/>
      <c r="L332" s="54"/>
    </row>
    <row r="333" spans="8:12" x14ac:dyDescent="0.25">
      <c r="H333" s="50"/>
      <c r="I333" s="41"/>
      <c r="J333" s="54"/>
      <c r="K333" s="54"/>
      <c r="L333" s="54"/>
    </row>
    <row r="334" spans="8:12" x14ac:dyDescent="0.25">
      <c r="H334" s="42"/>
      <c r="I334" s="41"/>
      <c r="J334" s="54"/>
      <c r="K334" s="54"/>
      <c r="L334" s="54"/>
    </row>
    <row r="335" spans="8:12" x14ac:dyDescent="0.25">
      <c r="H335" s="47"/>
      <c r="I335" s="41"/>
      <c r="J335" s="54"/>
      <c r="K335" s="54"/>
      <c r="L335" s="54"/>
    </row>
    <row r="336" spans="8:12" x14ac:dyDescent="0.25">
      <c r="H336" s="46"/>
      <c r="I336" s="41"/>
      <c r="J336" s="54"/>
      <c r="K336" s="54"/>
      <c r="L336" s="54"/>
    </row>
    <row r="337" spans="8:12" x14ac:dyDescent="0.25">
      <c r="H337" s="42"/>
      <c r="I337" s="41"/>
      <c r="J337" s="54"/>
      <c r="K337" s="54"/>
      <c r="L337" s="54"/>
    </row>
    <row r="338" spans="8:12" x14ac:dyDescent="0.25">
      <c r="H338" s="44"/>
      <c r="I338" s="41"/>
      <c r="J338" s="54"/>
      <c r="K338" s="54"/>
      <c r="L338" s="54"/>
    </row>
    <row r="339" spans="8:12" x14ac:dyDescent="0.25">
      <c r="H339" s="40"/>
      <c r="I339" s="41"/>
      <c r="J339" s="54"/>
      <c r="K339" s="54"/>
      <c r="L339" s="54"/>
    </row>
    <row r="340" spans="8:12" x14ac:dyDescent="0.25">
      <c r="H340" s="45"/>
      <c r="I340" s="41"/>
      <c r="J340" s="54"/>
      <c r="K340" s="54"/>
      <c r="L340" s="54"/>
    </row>
    <row r="341" spans="8:12" x14ac:dyDescent="0.25">
      <c r="H341" s="43"/>
      <c r="I341" s="41"/>
      <c r="J341" s="54"/>
      <c r="K341" s="54"/>
      <c r="L341" s="54"/>
    </row>
    <row r="342" spans="8:12" x14ac:dyDescent="0.25">
      <c r="H342" s="42"/>
      <c r="I342" s="41"/>
      <c r="J342" s="54"/>
      <c r="K342" s="54"/>
      <c r="L342" s="54"/>
    </row>
    <row r="343" spans="8:12" x14ac:dyDescent="0.25">
      <c r="H343" s="43"/>
      <c r="I343" s="41"/>
      <c r="J343" s="54"/>
      <c r="K343" s="54"/>
      <c r="L343" s="54"/>
    </row>
    <row r="344" spans="8:12" x14ac:dyDescent="0.25">
      <c r="H344" s="42"/>
      <c r="I344" s="41"/>
      <c r="J344" s="54"/>
      <c r="K344" s="54"/>
      <c r="L344" s="54"/>
    </row>
    <row r="345" spans="8:12" x14ac:dyDescent="0.25">
      <c r="H345" s="40"/>
      <c r="I345" s="41"/>
      <c r="J345" s="54"/>
      <c r="K345" s="54"/>
      <c r="L345" s="54"/>
    </row>
    <row r="346" spans="8:12" x14ac:dyDescent="0.25">
      <c r="H346" s="42"/>
      <c r="I346" s="41"/>
      <c r="J346" s="54"/>
      <c r="K346" s="54"/>
      <c r="L346" s="54"/>
    </row>
    <row r="347" spans="8:12" x14ac:dyDescent="0.25">
      <c r="H347" s="45"/>
      <c r="I347" s="41"/>
      <c r="J347" s="54"/>
      <c r="K347" s="54"/>
      <c r="L347" s="54"/>
    </row>
    <row r="348" spans="8:12" x14ac:dyDescent="0.25">
      <c r="H348" s="40"/>
      <c r="I348" s="41"/>
      <c r="J348" s="54"/>
      <c r="K348" s="54"/>
      <c r="L348" s="54"/>
    </row>
    <row r="349" spans="8:12" x14ac:dyDescent="0.25">
      <c r="H349" s="39"/>
      <c r="I349" s="41"/>
      <c r="J349" s="54"/>
      <c r="K349" s="54"/>
      <c r="L349" s="54"/>
    </row>
    <row r="350" spans="8:12" x14ac:dyDescent="0.25">
      <c r="H350" s="39"/>
      <c r="I350" s="41"/>
      <c r="J350" s="54"/>
      <c r="K350" s="54"/>
      <c r="L350" s="54"/>
    </row>
    <row r="351" spans="8:12" x14ac:dyDescent="0.25">
      <c r="H351" s="39"/>
      <c r="I351" s="41"/>
      <c r="J351" s="54"/>
      <c r="K351" s="54"/>
      <c r="L351" s="54"/>
    </row>
    <row r="352" spans="8:12" x14ac:dyDescent="0.25">
      <c r="H352" s="42"/>
      <c r="I352" s="41"/>
      <c r="J352" s="54"/>
      <c r="K352" s="54"/>
      <c r="L352" s="54"/>
    </row>
    <row r="353" spans="8:12" x14ac:dyDescent="0.25">
      <c r="H353" s="44"/>
      <c r="I353" s="41"/>
      <c r="J353" s="54"/>
      <c r="K353" s="54"/>
      <c r="L353" s="54"/>
    </row>
    <row r="354" spans="8:12" x14ac:dyDescent="0.25">
      <c r="H354" s="49"/>
      <c r="I354" s="41"/>
      <c r="J354" s="54"/>
      <c r="K354" s="54"/>
      <c r="L354" s="54"/>
    </row>
    <row r="355" spans="8:12" x14ac:dyDescent="0.25">
      <c r="H355" s="42"/>
      <c r="I355" s="41"/>
      <c r="J355" s="54"/>
      <c r="K355" s="54"/>
      <c r="L355" s="54"/>
    </row>
    <row r="356" spans="8:12" x14ac:dyDescent="0.25">
      <c r="H356" s="45"/>
      <c r="I356" s="41"/>
      <c r="J356" s="54"/>
      <c r="K356" s="54"/>
      <c r="L356" s="54"/>
    </row>
    <row r="357" spans="8:12" x14ac:dyDescent="0.25">
      <c r="H357" s="42"/>
      <c r="I357" s="41"/>
      <c r="J357" s="54"/>
      <c r="K357" s="54"/>
      <c r="L357" s="54"/>
    </row>
    <row r="358" spans="8:12" x14ac:dyDescent="0.25">
      <c r="H358" s="40"/>
      <c r="I358" s="41"/>
      <c r="J358" s="54"/>
      <c r="K358" s="54"/>
      <c r="L358" s="54"/>
    </row>
    <row r="359" spans="8:12" x14ac:dyDescent="0.25">
      <c r="H359" s="45"/>
      <c r="I359" s="41"/>
      <c r="J359" s="54"/>
      <c r="K359" s="54"/>
      <c r="L359" s="54"/>
    </row>
    <row r="360" spans="8:12" x14ac:dyDescent="0.25">
      <c r="H360" s="46"/>
      <c r="I360" s="41"/>
      <c r="J360" s="54"/>
      <c r="K360" s="54"/>
      <c r="L360" s="54"/>
    </row>
    <row r="361" spans="8:12" x14ac:dyDescent="0.25">
      <c r="H361" s="40"/>
      <c r="I361" s="41"/>
      <c r="J361" s="54"/>
      <c r="K361" s="54"/>
      <c r="L361" s="54"/>
    </row>
    <row r="362" spans="8:12" x14ac:dyDescent="0.25">
      <c r="H362" s="47"/>
      <c r="I362" s="41"/>
      <c r="J362" s="54"/>
      <c r="K362" s="54"/>
      <c r="L362" s="54"/>
    </row>
    <row r="363" spans="8:12" x14ac:dyDescent="0.25">
      <c r="H363" s="46"/>
      <c r="I363" s="41"/>
      <c r="J363" s="54"/>
      <c r="K363" s="54"/>
      <c r="L363" s="54"/>
    </row>
    <row r="364" spans="8:12" x14ac:dyDescent="0.25">
      <c r="H364" s="45"/>
      <c r="I364" s="41"/>
      <c r="J364" s="54"/>
      <c r="K364" s="54"/>
      <c r="L364" s="54"/>
    </row>
    <row r="365" spans="8:12" x14ac:dyDescent="0.25">
      <c r="H365" s="46"/>
      <c r="I365" s="41"/>
      <c r="J365" s="54"/>
      <c r="K365" s="54"/>
      <c r="L365" s="54"/>
    </row>
    <row r="366" spans="8:12" x14ac:dyDescent="0.25">
      <c r="H366" s="40"/>
      <c r="I366" s="41"/>
      <c r="J366" s="54"/>
      <c r="K366" s="54"/>
      <c r="L366" s="54"/>
    </row>
    <row r="367" spans="8:12" x14ac:dyDescent="0.25">
      <c r="H367" s="45"/>
      <c r="I367" s="41"/>
      <c r="J367" s="54"/>
      <c r="K367" s="54"/>
      <c r="L367" s="54"/>
    </row>
    <row r="368" spans="8:12" x14ac:dyDescent="0.25">
      <c r="H368" s="46"/>
      <c r="I368" s="41"/>
      <c r="J368" s="54"/>
      <c r="K368" s="54"/>
      <c r="L368" s="54"/>
    </row>
    <row r="369" spans="8:12" x14ac:dyDescent="0.25">
      <c r="H369" s="39"/>
      <c r="I369" s="41"/>
      <c r="J369" s="54"/>
      <c r="K369" s="54"/>
      <c r="L369" s="54"/>
    </row>
    <row r="370" spans="8:12" x14ac:dyDescent="0.25">
      <c r="H370" s="42"/>
      <c r="I370" s="41"/>
      <c r="J370" s="54"/>
      <c r="K370" s="54"/>
      <c r="L370" s="54"/>
    </row>
    <row r="371" spans="8:12" x14ac:dyDescent="0.25">
      <c r="H371" s="42"/>
      <c r="I371" s="41"/>
      <c r="J371" s="54"/>
      <c r="K371" s="54"/>
      <c r="L371" s="54"/>
    </row>
    <row r="372" spans="8:12" x14ac:dyDescent="0.25">
      <c r="H372" s="40"/>
      <c r="I372" s="41"/>
      <c r="J372" s="54"/>
      <c r="K372" s="54"/>
      <c r="L372" s="54"/>
    </row>
    <row r="373" spans="8:12" x14ac:dyDescent="0.25">
      <c r="H373" s="44"/>
      <c r="I373" s="41"/>
      <c r="J373" s="54"/>
      <c r="K373" s="54"/>
      <c r="L373" s="54"/>
    </row>
    <row r="374" spans="8:12" x14ac:dyDescent="0.25">
      <c r="H374" s="43"/>
      <c r="I374" s="41"/>
      <c r="J374" s="54"/>
      <c r="K374" s="54"/>
      <c r="L374" s="54"/>
    </row>
    <row r="375" spans="8:12" x14ac:dyDescent="0.25">
      <c r="H375" s="43"/>
      <c r="I375" s="41"/>
      <c r="J375" s="54"/>
      <c r="K375" s="54"/>
      <c r="L375" s="54"/>
    </row>
    <row r="376" spans="8:12" x14ac:dyDescent="0.25">
      <c r="H376" s="51"/>
      <c r="I376" s="41"/>
      <c r="J376" s="54"/>
      <c r="K376" s="54"/>
      <c r="L376" s="54"/>
    </row>
    <row r="377" spans="8:12" x14ac:dyDescent="0.25">
      <c r="H377" s="46"/>
      <c r="I377" s="41"/>
      <c r="J377" s="54"/>
      <c r="K377" s="54"/>
      <c r="L377" s="54"/>
    </row>
    <row r="378" spans="8:12" x14ac:dyDescent="0.25">
      <c r="H378" s="46"/>
      <c r="I378" s="41"/>
      <c r="J378" s="54"/>
      <c r="K378" s="54"/>
      <c r="L378" s="54"/>
    </row>
    <row r="379" spans="8:12" x14ac:dyDescent="0.25">
      <c r="H379" s="46"/>
      <c r="I379" s="41"/>
      <c r="J379" s="54"/>
      <c r="K379" s="54"/>
      <c r="L379" s="54"/>
    </row>
    <row r="380" spans="8:12" x14ac:dyDescent="0.25">
      <c r="H380" s="40"/>
      <c r="I380" s="41"/>
      <c r="J380" s="54"/>
      <c r="K380" s="54"/>
      <c r="L380" s="54"/>
    </row>
    <row r="381" spans="8:12" x14ac:dyDescent="0.25">
      <c r="H381" s="40"/>
      <c r="I381" s="41"/>
      <c r="J381" s="54"/>
      <c r="K381" s="54"/>
      <c r="L381" s="54"/>
    </row>
    <row r="382" spans="8:12" x14ac:dyDescent="0.25">
      <c r="H382" s="45"/>
      <c r="I382" s="41"/>
      <c r="J382" s="54"/>
      <c r="K382" s="54"/>
      <c r="L382" s="54"/>
    </row>
    <row r="383" spans="8:12" x14ac:dyDescent="0.25">
      <c r="H383" s="47"/>
      <c r="I383" s="41"/>
      <c r="J383" s="54"/>
      <c r="K383" s="54"/>
      <c r="L383" s="54"/>
    </row>
    <row r="384" spans="8:12" x14ac:dyDescent="0.25">
      <c r="H384" s="45"/>
      <c r="I384" s="41"/>
      <c r="J384" s="54"/>
      <c r="K384" s="54"/>
      <c r="L384" s="54"/>
    </row>
    <row r="385" spans="8:12" x14ac:dyDescent="0.25">
      <c r="H385" s="45"/>
      <c r="I385" s="41"/>
      <c r="J385" s="54"/>
      <c r="K385" s="54"/>
      <c r="L385" s="54"/>
    </row>
    <row r="386" spans="8:12" x14ac:dyDescent="0.25">
      <c r="H386" s="40"/>
      <c r="I386" s="41"/>
      <c r="J386" s="54"/>
      <c r="K386" s="54"/>
      <c r="L386" s="54"/>
    </row>
    <row r="387" spans="8:12" x14ac:dyDescent="0.25">
      <c r="H387" s="45"/>
      <c r="I387" s="41"/>
      <c r="J387" s="54"/>
      <c r="K387" s="54"/>
      <c r="L387" s="54"/>
    </row>
    <row r="388" spans="8:12" x14ac:dyDescent="0.25">
      <c r="H388" s="44"/>
      <c r="I388" s="41"/>
      <c r="J388" s="54"/>
      <c r="K388" s="54"/>
      <c r="L388" s="54"/>
    </row>
    <row r="389" spans="8:12" x14ac:dyDescent="0.25">
      <c r="H389" s="42"/>
      <c r="I389" s="41"/>
      <c r="J389" s="54"/>
      <c r="K389" s="54"/>
      <c r="L389" s="54"/>
    </row>
    <row r="390" spans="8:12" x14ac:dyDescent="0.25">
      <c r="H390" s="45"/>
      <c r="I390" s="41"/>
      <c r="J390" s="54"/>
      <c r="K390" s="54"/>
      <c r="L390" s="54"/>
    </row>
    <row r="391" spans="8:12" x14ac:dyDescent="0.25">
      <c r="H391" s="42"/>
      <c r="I391" s="41"/>
      <c r="J391" s="54"/>
      <c r="K391" s="54"/>
      <c r="L391" s="54"/>
    </row>
    <row r="392" spans="8:12" x14ac:dyDescent="0.25">
      <c r="H392" s="49"/>
      <c r="I392" s="41"/>
      <c r="J392" s="54"/>
      <c r="K392" s="54"/>
      <c r="L392" s="54"/>
    </row>
    <row r="393" spans="8:12" x14ac:dyDescent="0.25">
      <c r="H393" s="44"/>
      <c r="I393" s="41"/>
      <c r="J393" s="54"/>
      <c r="K393" s="54"/>
      <c r="L393" s="54"/>
    </row>
    <row r="394" spans="8:12" x14ac:dyDescent="0.25">
      <c r="H394" s="42"/>
      <c r="I394" s="41"/>
      <c r="J394" s="54"/>
      <c r="K394" s="54"/>
      <c r="L394" s="54"/>
    </row>
    <row r="395" spans="8:12" x14ac:dyDescent="0.25">
      <c r="H395" s="45"/>
      <c r="I395" s="41"/>
      <c r="J395" s="54"/>
      <c r="K395" s="54"/>
      <c r="L395" s="54"/>
    </row>
    <row r="396" spans="8:12" x14ac:dyDescent="0.25">
      <c r="H396" s="42"/>
      <c r="I396" s="41"/>
      <c r="J396" s="54"/>
      <c r="K396" s="54"/>
      <c r="L396" s="54"/>
    </row>
    <row r="397" spans="8:12" x14ac:dyDescent="0.25">
      <c r="H397" s="42"/>
      <c r="I397" s="41"/>
      <c r="J397" s="54"/>
      <c r="K397" s="54"/>
      <c r="L397" s="54"/>
    </row>
    <row r="398" spans="8:12" x14ac:dyDescent="0.25">
      <c r="H398" s="40"/>
      <c r="I398" s="41"/>
      <c r="J398" s="54"/>
      <c r="K398" s="54"/>
      <c r="L398" s="54"/>
    </row>
    <row r="399" spans="8:12" x14ac:dyDescent="0.25">
      <c r="H399" s="43"/>
      <c r="I399" s="41"/>
      <c r="J399" s="54"/>
      <c r="K399" s="54"/>
      <c r="L399" s="54"/>
    </row>
    <row r="400" spans="8:12" x14ac:dyDescent="0.25">
      <c r="H400" s="40"/>
      <c r="I400" s="41"/>
      <c r="J400" s="54"/>
      <c r="K400" s="54"/>
      <c r="L400" s="54"/>
    </row>
    <row r="401" spans="8:12" x14ac:dyDescent="0.25">
      <c r="H401" s="40"/>
      <c r="I401" s="41"/>
      <c r="J401" s="54"/>
      <c r="K401" s="54"/>
      <c r="L401" s="54"/>
    </row>
    <row r="402" spans="8:12" x14ac:dyDescent="0.25">
      <c r="H402" s="40"/>
      <c r="I402" s="41"/>
      <c r="J402" s="54"/>
      <c r="K402" s="54"/>
      <c r="L402" s="54"/>
    </row>
    <row r="403" spans="8:12" x14ac:dyDescent="0.25">
      <c r="H403" s="40"/>
      <c r="I403" s="41"/>
      <c r="J403" s="54"/>
      <c r="K403" s="54"/>
      <c r="L403" s="54"/>
    </row>
    <row r="404" spans="8:12" x14ac:dyDescent="0.25">
      <c r="H404" s="43"/>
      <c r="I404" s="41"/>
      <c r="J404" s="54"/>
      <c r="K404" s="54"/>
      <c r="L404" s="54"/>
    </row>
    <row r="405" spans="8:12" x14ac:dyDescent="0.25">
      <c r="H405" s="43"/>
      <c r="I405" s="41"/>
      <c r="J405" s="54"/>
      <c r="K405" s="54"/>
      <c r="L405" s="54"/>
    </row>
    <row r="406" spans="8:12" x14ac:dyDescent="0.25">
      <c r="H406" s="43"/>
      <c r="I406" s="41"/>
      <c r="J406" s="54"/>
      <c r="K406" s="54"/>
      <c r="L406" s="54"/>
    </row>
    <row r="407" spans="8:12" x14ac:dyDescent="0.25">
      <c r="H407" s="43"/>
      <c r="I407" s="41"/>
      <c r="J407" s="54"/>
      <c r="K407" s="54"/>
      <c r="L407" s="54"/>
    </row>
    <row r="408" spans="8:12" x14ac:dyDescent="0.25">
      <c r="H408" s="43"/>
      <c r="I408" s="41"/>
      <c r="J408" s="54"/>
      <c r="K408" s="54"/>
      <c r="L408" s="54"/>
    </row>
    <row r="409" spans="8:12" x14ac:dyDescent="0.25">
      <c r="H409" s="43"/>
      <c r="I409" s="41"/>
      <c r="J409" s="54"/>
      <c r="K409" s="54"/>
      <c r="L409" s="54"/>
    </row>
    <row r="410" spans="8:12" x14ac:dyDescent="0.25">
      <c r="H410" s="49"/>
      <c r="I410" s="41"/>
      <c r="J410" s="54"/>
      <c r="K410" s="54"/>
      <c r="L410" s="54"/>
    </row>
    <row r="411" spans="8:12" x14ac:dyDescent="0.25">
      <c r="H411" s="49"/>
      <c r="I411" s="41"/>
      <c r="J411" s="54"/>
      <c r="K411" s="54"/>
      <c r="L411" s="54"/>
    </row>
    <row r="412" spans="8:12" x14ac:dyDescent="0.25">
      <c r="H412" s="49"/>
      <c r="I412" s="41"/>
      <c r="J412" s="54"/>
      <c r="K412" s="54"/>
      <c r="L412" s="54"/>
    </row>
    <row r="413" spans="8:12" x14ac:dyDescent="0.25">
      <c r="H413" s="49"/>
      <c r="I413" s="41"/>
      <c r="J413" s="54"/>
      <c r="K413" s="54"/>
      <c r="L413" s="54"/>
    </row>
    <row r="414" spans="8:12" x14ac:dyDescent="0.25">
      <c r="H414" s="49"/>
      <c r="I414" s="41"/>
      <c r="J414" s="54"/>
      <c r="K414" s="54"/>
      <c r="L414" s="54"/>
    </row>
    <row r="415" spans="8:12" x14ac:dyDescent="0.25">
      <c r="H415" s="49"/>
      <c r="I415" s="41"/>
      <c r="J415" s="54"/>
      <c r="K415" s="54"/>
      <c r="L415" s="54"/>
    </row>
    <row r="416" spans="8:12" x14ac:dyDescent="0.25">
      <c r="H416" s="44"/>
      <c r="I416" s="41"/>
      <c r="J416" s="54"/>
      <c r="K416" s="54"/>
      <c r="L416" s="54"/>
    </row>
    <row r="417" spans="8:12" x14ac:dyDescent="0.25">
      <c r="H417" s="44"/>
      <c r="I417" s="41"/>
      <c r="J417" s="54"/>
      <c r="K417" s="54"/>
      <c r="L417" s="54"/>
    </row>
    <row r="418" spans="8:12" x14ac:dyDescent="0.25">
      <c r="H418" s="44"/>
      <c r="I418" s="41"/>
      <c r="J418" s="54"/>
      <c r="K418" s="54"/>
      <c r="L418" s="54"/>
    </row>
    <row r="419" spans="8:12" x14ac:dyDescent="0.25">
      <c r="H419" s="44"/>
      <c r="I419" s="41"/>
      <c r="J419" s="54"/>
      <c r="K419" s="54"/>
      <c r="L419" s="54"/>
    </row>
    <row r="420" spans="8:12" x14ac:dyDescent="0.25">
      <c r="H420" s="44"/>
      <c r="I420" s="41"/>
      <c r="J420" s="54"/>
      <c r="K420" s="54"/>
      <c r="L420" s="54"/>
    </row>
    <row r="421" spans="8:12" x14ac:dyDescent="0.25">
      <c r="H421" s="44"/>
      <c r="I421" s="41"/>
      <c r="J421" s="54"/>
      <c r="K421" s="54"/>
      <c r="L421" s="54"/>
    </row>
    <row r="422" spans="8:12" x14ac:dyDescent="0.25">
      <c r="H422" s="45"/>
      <c r="I422" s="41"/>
      <c r="J422" s="54"/>
      <c r="K422" s="54"/>
      <c r="L422" s="54"/>
    </row>
    <row r="423" spans="8:12" x14ac:dyDescent="0.25">
      <c r="H423" s="42"/>
      <c r="I423" s="41"/>
      <c r="J423" s="54"/>
      <c r="K423" s="54"/>
      <c r="L423" s="54"/>
    </row>
    <row r="424" spans="8:12" x14ac:dyDescent="0.25">
      <c r="H424" s="45"/>
      <c r="I424" s="41"/>
      <c r="J424" s="54"/>
      <c r="K424" s="54"/>
      <c r="L424" s="54"/>
    </row>
    <row r="425" spans="8:12" x14ac:dyDescent="0.25">
      <c r="H425" s="49"/>
      <c r="I425" s="41"/>
      <c r="J425" s="54"/>
      <c r="K425" s="54"/>
      <c r="L425" s="54"/>
    </row>
  </sheetData>
  <sortState ref="H5:L425">
    <sortCondition ref="I5"/>
  </sortState>
  <mergeCells count="3">
    <mergeCell ref="H1:L1"/>
    <mergeCell ref="H2:L2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23"/>
  <sheetViews>
    <sheetView topLeftCell="C1" zoomScale="190" zoomScaleNormal="190" workbookViewId="0">
      <selection activeCell="D3" sqref="D3:D423"/>
    </sheetView>
  </sheetViews>
  <sheetFormatPr baseColWidth="10" defaultRowHeight="15" x14ac:dyDescent="0.25"/>
  <cols>
    <col min="1" max="1" width="18" bestFit="1" customWidth="1"/>
    <col min="2" max="2" width="53.7109375" bestFit="1" customWidth="1"/>
    <col min="4" max="4" width="14.5703125" customWidth="1"/>
    <col min="7" max="11" width="14" customWidth="1"/>
  </cols>
  <sheetData>
    <row r="1" spans="1:11" ht="15.75" x14ac:dyDescent="0.25">
      <c r="A1" s="179" t="s">
        <v>476</v>
      </c>
      <c r="B1" s="179"/>
      <c r="C1" s="179"/>
      <c r="D1" s="179"/>
    </row>
    <row r="2" spans="1:11" x14ac:dyDescent="0.25">
      <c r="A2" s="1" t="s">
        <v>0</v>
      </c>
      <c r="B2" s="2" t="s">
        <v>475</v>
      </c>
      <c r="C2" s="2" t="s">
        <v>38</v>
      </c>
      <c r="D2" s="2" t="s">
        <v>40</v>
      </c>
    </row>
    <row r="3" spans="1:11" x14ac:dyDescent="0.25">
      <c r="A3" s="40" t="s">
        <v>49</v>
      </c>
      <c r="B3" s="41" t="s">
        <v>841</v>
      </c>
      <c r="C3">
        <v>3</v>
      </c>
      <c r="D3" t="str">
        <f>HLOOKUP(C3,CÓDIGO,2,FALSE)</f>
        <v>Regular</v>
      </c>
    </row>
    <row r="4" spans="1:11" x14ac:dyDescent="0.25">
      <c r="A4" s="46" t="s">
        <v>340</v>
      </c>
      <c r="B4" s="41" t="s">
        <v>842</v>
      </c>
      <c r="C4">
        <v>5</v>
      </c>
      <c r="D4" t="str">
        <f>HLOOKUP(C4,CÓDIGO,2,FALSE)</f>
        <v>Muy alta</v>
      </c>
    </row>
    <row r="5" spans="1:11" x14ac:dyDescent="0.25">
      <c r="A5" s="42" t="s">
        <v>50</v>
      </c>
      <c r="B5" s="41" t="s">
        <v>843</v>
      </c>
      <c r="C5">
        <v>1</v>
      </c>
      <c r="D5" t="str">
        <f>HLOOKUP(C5,CÓDIGO,2,FALSE)</f>
        <v>Muy baja</v>
      </c>
    </row>
    <row r="6" spans="1:11" x14ac:dyDescent="0.25">
      <c r="A6" s="43" t="s">
        <v>51</v>
      </c>
      <c r="B6" s="41" t="s">
        <v>844</v>
      </c>
      <c r="C6">
        <v>1</v>
      </c>
      <c r="D6" t="str">
        <f>HLOOKUP(C6,CÓDIGO,2,FALSE)</f>
        <v>Muy baja</v>
      </c>
    </row>
    <row r="7" spans="1:11" x14ac:dyDescent="0.25">
      <c r="A7" s="44" t="s">
        <v>52</v>
      </c>
      <c r="B7" s="41" t="s">
        <v>845</v>
      </c>
      <c r="C7">
        <v>3</v>
      </c>
      <c r="D7" t="str">
        <f>HLOOKUP(C7,CÓDIGO,2,FALSE)</f>
        <v>Regular</v>
      </c>
      <c r="F7" s="35" t="s">
        <v>38</v>
      </c>
      <c r="G7" s="55">
        <v>1</v>
      </c>
      <c r="H7" s="55">
        <v>2</v>
      </c>
      <c r="I7" s="55">
        <v>3</v>
      </c>
      <c r="J7" s="55">
        <v>4</v>
      </c>
      <c r="K7" s="55">
        <v>5</v>
      </c>
    </row>
    <row r="8" spans="1:11" x14ac:dyDescent="0.25">
      <c r="A8" s="43" t="s">
        <v>53</v>
      </c>
      <c r="B8" s="41" t="s">
        <v>846</v>
      </c>
      <c r="C8">
        <v>3</v>
      </c>
      <c r="D8" t="str">
        <f>HLOOKUP(C8,CÓDIGO,2,FALSE)</f>
        <v>Regular</v>
      </c>
      <c r="F8" s="35" t="s">
        <v>40</v>
      </c>
      <c r="G8" s="37" t="s">
        <v>477</v>
      </c>
      <c r="H8" s="37" t="s">
        <v>478</v>
      </c>
      <c r="I8" s="37" t="s">
        <v>479</v>
      </c>
      <c r="J8" s="37" t="s">
        <v>480</v>
      </c>
      <c r="K8" s="37" t="s">
        <v>481</v>
      </c>
    </row>
    <row r="9" spans="1:11" x14ac:dyDescent="0.25">
      <c r="A9" s="42" t="s">
        <v>341</v>
      </c>
      <c r="B9" s="41" t="s">
        <v>847</v>
      </c>
      <c r="C9">
        <v>4</v>
      </c>
      <c r="D9" t="str">
        <f>HLOOKUP(C9,CÓDIGO,2,FALSE)</f>
        <v>Alta</v>
      </c>
    </row>
    <row r="10" spans="1:11" x14ac:dyDescent="0.25">
      <c r="A10" s="42" t="s">
        <v>342</v>
      </c>
      <c r="B10" s="41" t="s">
        <v>848</v>
      </c>
      <c r="C10">
        <v>3</v>
      </c>
      <c r="D10" t="str">
        <f>HLOOKUP(C10,CÓDIGO,2,FALSE)</f>
        <v>Regular</v>
      </c>
    </row>
    <row r="11" spans="1:11" x14ac:dyDescent="0.25">
      <c r="A11" s="40" t="s">
        <v>343</v>
      </c>
      <c r="B11" s="41" t="s">
        <v>849</v>
      </c>
      <c r="C11">
        <v>4</v>
      </c>
      <c r="D11" t="str">
        <f>HLOOKUP(C11,CÓDIGO,2,FALSE)</f>
        <v>Alta</v>
      </c>
    </row>
    <row r="12" spans="1:11" x14ac:dyDescent="0.25">
      <c r="A12" s="45" t="s">
        <v>54</v>
      </c>
      <c r="B12" s="41" t="s">
        <v>850</v>
      </c>
      <c r="C12">
        <v>4</v>
      </c>
      <c r="D12" t="str">
        <f>HLOOKUP(C12,CÓDIGO,2,FALSE)</f>
        <v>Alta</v>
      </c>
    </row>
    <row r="13" spans="1:11" x14ac:dyDescent="0.25">
      <c r="A13" s="45" t="s">
        <v>55</v>
      </c>
      <c r="B13" s="41" t="s">
        <v>851</v>
      </c>
      <c r="C13">
        <v>4</v>
      </c>
      <c r="D13" t="str">
        <f>HLOOKUP(C13,CÓDIGO,2,FALSE)</f>
        <v>Alta</v>
      </c>
    </row>
    <row r="14" spans="1:11" x14ac:dyDescent="0.25">
      <c r="A14" s="45" t="s">
        <v>56</v>
      </c>
      <c r="B14" s="41" t="s">
        <v>852</v>
      </c>
      <c r="C14">
        <v>3</v>
      </c>
      <c r="D14" t="str">
        <f>HLOOKUP(C14,CÓDIGO,2,FALSE)</f>
        <v>Regular</v>
      </c>
    </row>
    <row r="15" spans="1:11" x14ac:dyDescent="0.25">
      <c r="A15" s="46" t="s">
        <v>57</v>
      </c>
      <c r="B15" s="41" t="s">
        <v>853</v>
      </c>
      <c r="C15">
        <v>5</v>
      </c>
      <c r="D15" t="str">
        <f>HLOOKUP(C15,CÓDIGO,2,FALSE)</f>
        <v>Muy alta</v>
      </c>
    </row>
    <row r="16" spans="1:11" x14ac:dyDescent="0.25">
      <c r="A16" s="46" t="s">
        <v>58</v>
      </c>
      <c r="B16" s="41" t="s">
        <v>854</v>
      </c>
      <c r="C16">
        <v>1</v>
      </c>
      <c r="D16" t="str">
        <f>HLOOKUP(C16,CÓDIGO,2,FALSE)</f>
        <v>Muy baja</v>
      </c>
    </row>
    <row r="17" spans="1:4" x14ac:dyDescent="0.25">
      <c r="A17" s="45" t="s">
        <v>59</v>
      </c>
      <c r="B17" s="41" t="s">
        <v>855</v>
      </c>
      <c r="C17">
        <v>5</v>
      </c>
      <c r="D17" t="str">
        <f>HLOOKUP(C17,CÓDIGO,2,FALSE)</f>
        <v>Muy alta</v>
      </c>
    </row>
    <row r="18" spans="1:4" x14ac:dyDescent="0.25">
      <c r="A18" s="45" t="s">
        <v>60</v>
      </c>
      <c r="B18" s="41" t="s">
        <v>856</v>
      </c>
      <c r="C18">
        <v>3</v>
      </c>
      <c r="D18" t="str">
        <f>HLOOKUP(C18,CÓDIGO,2,FALSE)</f>
        <v>Regular</v>
      </c>
    </row>
    <row r="19" spans="1:4" x14ac:dyDescent="0.25">
      <c r="A19" s="47" t="s">
        <v>61</v>
      </c>
      <c r="B19" s="41" t="s">
        <v>857</v>
      </c>
      <c r="C19">
        <v>5</v>
      </c>
      <c r="D19" t="str">
        <f>HLOOKUP(C19,CÓDIGO,2,FALSE)</f>
        <v>Muy alta</v>
      </c>
    </row>
    <row r="20" spans="1:4" x14ac:dyDescent="0.25">
      <c r="A20" s="45" t="s">
        <v>62</v>
      </c>
      <c r="B20" s="41" t="s">
        <v>858</v>
      </c>
      <c r="C20">
        <v>5</v>
      </c>
      <c r="D20" t="str">
        <f>HLOOKUP(C20,CÓDIGO,2,FALSE)</f>
        <v>Muy alta</v>
      </c>
    </row>
    <row r="21" spans="1:4" x14ac:dyDescent="0.25">
      <c r="A21" s="40" t="s">
        <v>63</v>
      </c>
      <c r="B21" s="41" t="s">
        <v>859</v>
      </c>
      <c r="C21">
        <v>4</v>
      </c>
      <c r="D21" t="str">
        <f>HLOOKUP(C21,CÓDIGO,2,FALSE)</f>
        <v>Alta</v>
      </c>
    </row>
    <row r="22" spans="1:4" x14ac:dyDescent="0.25">
      <c r="A22" s="46" t="s">
        <v>64</v>
      </c>
      <c r="B22" s="41" t="s">
        <v>860</v>
      </c>
      <c r="C22">
        <v>1</v>
      </c>
      <c r="D22" t="str">
        <f>HLOOKUP(C22,CÓDIGO,2,FALSE)</f>
        <v>Muy baja</v>
      </c>
    </row>
    <row r="23" spans="1:4" x14ac:dyDescent="0.25">
      <c r="A23" s="45" t="s">
        <v>65</v>
      </c>
      <c r="B23" s="41" t="s">
        <v>861</v>
      </c>
      <c r="C23">
        <v>2</v>
      </c>
      <c r="D23" t="str">
        <f>HLOOKUP(C23,CÓDIGO,2,FALSE)</f>
        <v>Baja</v>
      </c>
    </row>
    <row r="24" spans="1:4" x14ac:dyDescent="0.25">
      <c r="A24" s="44" t="s">
        <v>66</v>
      </c>
      <c r="B24" s="41" t="s">
        <v>862</v>
      </c>
      <c r="C24">
        <v>1</v>
      </c>
      <c r="D24" t="str">
        <f>HLOOKUP(C24,CÓDIGO,2,FALSE)</f>
        <v>Muy baja</v>
      </c>
    </row>
    <row r="25" spans="1:4" x14ac:dyDescent="0.25">
      <c r="A25" s="44" t="s">
        <v>67</v>
      </c>
      <c r="B25" s="41" t="s">
        <v>863</v>
      </c>
      <c r="C25">
        <v>1</v>
      </c>
      <c r="D25" t="str">
        <f>HLOOKUP(C25,CÓDIGO,2,FALSE)</f>
        <v>Muy baja</v>
      </c>
    </row>
    <row r="26" spans="1:4" x14ac:dyDescent="0.25">
      <c r="A26" s="40" t="s">
        <v>68</v>
      </c>
      <c r="B26" s="41" t="s">
        <v>864</v>
      </c>
      <c r="C26">
        <v>3</v>
      </c>
      <c r="D26" t="str">
        <f>HLOOKUP(C26,CÓDIGO,2,FALSE)</f>
        <v>Regular</v>
      </c>
    </row>
    <row r="27" spans="1:4" x14ac:dyDescent="0.25">
      <c r="A27" s="42" t="s">
        <v>69</v>
      </c>
      <c r="B27" s="41" t="s">
        <v>865</v>
      </c>
      <c r="C27">
        <v>2</v>
      </c>
      <c r="D27" t="str">
        <f>HLOOKUP(C27,CÓDIGO,2,FALSE)</f>
        <v>Baja</v>
      </c>
    </row>
    <row r="28" spans="1:4" x14ac:dyDescent="0.25">
      <c r="A28" s="42" t="s">
        <v>70</v>
      </c>
      <c r="B28" s="41" t="s">
        <v>866</v>
      </c>
      <c r="C28">
        <v>4</v>
      </c>
      <c r="D28" t="str">
        <f>HLOOKUP(C28,CÓDIGO,2,FALSE)</f>
        <v>Alta</v>
      </c>
    </row>
    <row r="29" spans="1:4" x14ac:dyDescent="0.25">
      <c r="A29" s="43" t="s">
        <v>71</v>
      </c>
      <c r="B29" s="41" t="s">
        <v>867</v>
      </c>
      <c r="C29">
        <v>1</v>
      </c>
      <c r="D29" t="str">
        <f>HLOOKUP(C29,CÓDIGO,2,FALSE)</f>
        <v>Muy baja</v>
      </c>
    </row>
    <row r="30" spans="1:4" x14ac:dyDescent="0.25">
      <c r="A30" s="46" t="s">
        <v>72</v>
      </c>
      <c r="B30" s="41" t="s">
        <v>868</v>
      </c>
      <c r="C30">
        <v>4</v>
      </c>
      <c r="D30" t="str">
        <f>HLOOKUP(C30,CÓDIGO,2,FALSE)</f>
        <v>Alta</v>
      </c>
    </row>
    <row r="31" spans="1:4" x14ac:dyDescent="0.25">
      <c r="A31" s="45" t="s">
        <v>73</v>
      </c>
      <c r="B31" s="41" t="s">
        <v>869</v>
      </c>
      <c r="C31">
        <v>4</v>
      </c>
      <c r="D31" t="str">
        <f>HLOOKUP(C31,CÓDIGO,2,FALSE)</f>
        <v>Alta</v>
      </c>
    </row>
    <row r="32" spans="1:4" x14ac:dyDescent="0.25">
      <c r="A32" s="40" t="s">
        <v>74</v>
      </c>
      <c r="B32" s="41" t="s">
        <v>870</v>
      </c>
      <c r="C32">
        <v>5</v>
      </c>
      <c r="D32" t="str">
        <f>HLOOKUP(C32,CÓDIGO,2,FALSE)</f>
        <v>Muy alta</v>
      </c>
    </row>
    <row r="33" spans="1:4" x14ac:dyDescent="0.25">
      <c r="A33" s="44" t="s">
        <v>75</v>
      </c>
      <c r="B33" s="41" t="s">
        <v>871</v>
      </c>
      <c r="C33">
        <v>2</v>
      </c>
      <c r="D33" t="str">
        <f>HLOOKUP(C33,CÓDIGO,2,FALSE)</f>
        <v>Baja</v>
      </c>
    </row>
    <row r="34" spans="1:4" x14ac:dyDescent="0.25">
      <c r="A34" s="42" t="s">
        <v>76</v>
      </c>
      <c r="B34" s="41" t="s">
        <v>872</v>
      </c>
      <c r="C34">
        <v>3</v>
      </c>
      <c r="D34" t="str">
        <f>HLOOKUP(C34,CÓDIGO,2,FALSE)</f>
        <v>Regular</v>
      </c>
    </row>
    <row r="35" spans="1:4" x14ac:dyDescent="0.25">
      <c r="A35" s="40" t="s">
        <v>77</v>
      </c>
      <c r="B35" s="41" t="s">
        <v>873</v>
      </c>
      <c r="C35">
        <v>3</v>
      </c>
      <c r="D35" t="str">
        <f>HLOOKUP(C35,CÓDIGO,2,FALSE)</f>
        <v>Regular</v>
      </c>
    </row>
    <row r="36" spans="1:4" x14ac:dyDescent="0.25">
      <c r="A36" s="45" t="s">
        <v>78</v>
      </c>
      <c r="B36" s="41" t="s">
        <v>874</v>
      </c>
      <c r="C36">
        <v>5</v>
      </c>
      <c r="D36" t="str">
        <f>HLOOKUP(C36,CÓDIGO,2,FALSE)</f>
        <v>Muy alta</v>
      </c>
    </row>
    <row r="37" spans="1:4" x14ac:dyDescent="0.25">
      <c r="A37" s="47" t="s">
        <v>79</v>
      </c>
      <c r="B37" s="41" t="s">
        <v>875</v>
      </c>
      <c r="C37">
        <v>3</v>
      </c>
      <c r="D37" t="str">
        <f>HLOOKUP(C37,CÓDIGO,2,FALSE)</f>
        <v>Regular</v>
      </c>
    </row>
    <row r="38" spans="1:4" x14ac:dyDescent="0.25">
      <c r="A38" s="42" t="s">
        <v>80</v>
      </c>
      <c r="B38" s="41" t="s">
        <v>876</v>
      </c>
      <c r="C38">
        <v>3</v>
      </c>
      <c r="D38" t="str">
        <f>HLOOKUP(C38,CÓDIGO,2,FALSE)</f>
        <v>Regular</v>
      </c>
    </row>
    <row r="39" spans="1:4" x14ac:dyDescent="0.25">
      <c r="A39" s="45" t="s">
        <v>81</v>
      </c>
      <c r="B39" s="41" t="s">
        <v>877</v>
      </c>
      <c r="C39">
        <v>2</v>
      </c>
      <c r="D39" t="str">
        <f>HLOOKUP(C39,CÓDIGO,2,FALSE)</f>
        <v>Baja</v>
      </c>
    </row>
    <row r="40" spans="1:4" x14ac:dyDescent="0.25">
      <c r="A40" s="45" t="s">
        <v>82</v>
      </c>
      <c r="B40" s="41" t="s">
        <v>878</v>
      </c>
      <c r="C40">
        <v>2</v>
      </c>
      <c r="D40" t="str">
        <f>HLOOKUP(C40,CÓDIGO,2,FALSE)</f>
        <v>Baja</v>
      </c>
    </row>
    <row r="41" spans="1:4" x14ac:dyDescent="0.25">
      <c r="A41" s="47" t="s">
        <v>83</v>
      </c>
      <c r="B41" s="41" t="s">
        <v>879</v>
      </c>
      <c r="C41">
        <v>2</v>
      </c>
      <c r="D41" t="str">
        <f>HLOOKUP(C41,CÓDIGO,2,FALSE)</f>
        <v>Baja</v>
      </c>
    </row>
    <row r="42" spans="1:4" x14ac:dyDescent="0.25">
      <c r="A42" s="46" t="s">
        <v>84</v>
      </c>
      <c r="B42" s="41" t="s">
        <v>880</v>
      </c>
      <c r="C42">
        <v>1</v>
      </c>
      <c r="D42" t="str">
        <f>HLOOKUP(C42,CÓDIGO,2,FALSE)</f>
        <v>Muy baja</v>
      </c>
    </row>
    <row r="43" spans="1:4" x14ac:dyDescent="0.25">
      <c r="A43" s="50" t="s">
        <v>344</v>
      </c>
      <c r="B43" s="41" t="s">
        <v>881</v>
      </c>
      <c r="C43">
        <v>2</v>
      </c>
      <c r="D43" t="str">
        <f>HLOOKUP(C43,CÓDIGO,2,FALSE)</f>
        <v>Baja</v>
      </c>
    </row>
    <row r="44" spans="1:4" x14ac:dyDescent="0.25">
      <c r="A44" s="49" t="s">
        <v>345</v>
      </c>
      <c r="B44" s="41" t="s">
        <v>882</v>
      </c>
      <c r="C44">
        <v>4</v>
      </c>
      <c r="D44" t="str">
        <f>HLOOKUP(C44,CÓDIGO,2,FALSE)</f>
        <v>Alta</v>
      </c>
    </row>
    <row r="45" spans="1:4" x14ac:dyDescent="0.25">
      <c r="A45" s="50" t="s">
        <v>346</v>
      </c>
      <c r="B45" s="41" t="s">
        <v>883</v>
      </c>
      <c r="C45">
        <v>1</v>
      </c>
      <c r="D45" t="str">
        <f>HLOOKUP(C45,CÓDIGO,2,FALSE)</f>
        <v>Muy baja</v>
      </c>
    </row>
    <row r="46" spans="1:4" x14ac:dyDescent="0.25">
      <c r="A46" s="40" t="s">
        <v>347</v>
      </c>
      <c r="B46" s="41" t="s">
        <v>884</v>
      </c>
      <c r="C46">
        <v>1</v>
      </c>
      <c r="D46" t="str">
        <f>HLOOKUP(C46,CÓDIGO,2,FALSE)</f>
        <v>Muy baja</v>
      </c>
    </row>
    <row r="47" spans="1:4" x14ac:dyDescent="0.25">
      <c r="A47" s="39" t="s">
        <v>348</v>
      </c>
      <c r="B47" s="41" t="s">
        <v>885</v>
      </c>
      <c r="C47">
        <v>5</v>
      </c>
      <c r="D47" t="str">
        <f>HLOOKUP(C47,CÓDIGO,2,FALSE)</f>
        <v>Muy alta</v>
      </c>
    </row>
    <row r="48" spans="1:4" x14ac:dyDescent="0.25">
      <c r="A48" s="39" t="s">
        <v>349</v>
      </c>
      <c r="B48" s="41" t="s">
        <v>886</v>
      </c>
      <c r="C48">
        <v>5</v>
      </c>
      <c r="D48" t="str">
        <f>HLOOKUP(C48,CÓDIGO,2,FALSE)</f>
        <v>Muy alta</v>
      </c>
    </row>
    <row r="49" spans="1:4" x14ac:dyDescent="0.25">
      <c r="A49" s="39" t="s">
        <v>350</v>
      </c>
      <c r="B49" s="41" t="s">
        <v>887</v>
      </c>
      <c r="C49">
        <v>3</v>
      </c>
      <c r="D49" t="str">
        <f>HLOOKUP(C49,CÓDIGO,2,FALSE)</f>
        <v>Regular</v>
      </c>
    </row>
    <row r="50" spans="1:4" x14ac:dyDescent="0.25">
      <c r="A50" s="40" t="s">
        <v>85</v>
      </c>
      <c r="B50" s="41" t="s">
        <v>888</v>
      </c>
      <c r="C50">
        <v>1</v>
      </c>
      <c r="D50" t="str">
        <f>HLOOKUP(C50,CÓDIGO,2,FALSE)</f>
        <v>Muy baja</v>
      </c>
    </row>
    <row r="51" spans="1:4" x14ac:dyDescent="0.25">
      <c r="A51" s="44" t="s">
        <v>86</v>
      </c>
      <c r="B51" s="41" t="s">
        <v>889</v>
      </c>
      <c r="C51">
        <v>1</v>
      </c>
      <c r="D51" t="str">
        <f>HLOOKUP(C51,CÓDIGO,2,FALSE)</f>
        <v>Muy baja</v>
      </c>
    </row>
    <row r="52" spans="1:4" x14ac:dyDescent="0.25">
      <c r="A52" s="39" t="s">
        <v>351</v>
      </c>
      <c r="B52" s="41" t="s">
        <v>890</v>
      </c>
      <c r="C52">
        <v>2</v>
      </c>
      <c r="D52" t="str">
        <f>HLOOKUP(C52,CÓDIGO,2,FALSE)</f>
        <v>Baja</v>
      </c>
    </row>
    <row r="53" spans="1:4" x14ac:dyDescent="0.25">
      <c r="A53" s="39" t="s">
        <v>352</v>
      </c>
      <c r="B53" s="41" t="s">
        <v>891</v>
      </c>
      <c r="C53">
        <v>1</v>
      </c>
      <c r="D53" t="str">
        <f>HLOOKUP(C53,CÓDIGO,2,FALSE)</f>
        <v>Muy baja</v>
      </c>
    </row>
    <row r="54" spans="1:4" x14ac:dyDescent="0.25">
      <c r="A54" s="39" t="s">
        <v>353</v>
      </c>
      <c r="B54" s="41" t="s">
        <v>892</v>
      </c>
      <c r="C54">
        <v>1</v>
      </c>
      <c r="D54" t="str">
        <f>HLOOKUP(C54,CÓDIGO,2,FALSE)</f>
        <v>Muy baja</v>
      </c>
    </row>
    <row r="55" spans="1:4" x14ac:dyDescent="0.25">
      <c r="A55" s="39" t="s">
        <v>354</v>
      </c>
      <c r="B55" s="41" t="s">
        <v>893</v>
      </c>
      <c r="C55">
        <v>5</v>
      </c>
      <c r="D55" t="str">
        <f>HLOOKUP(C55,CÓDIGO,2,FALSE)</f>
        <v>Muy alta</v>
      </c>
    </row>
    <row r="56" spans="1:4" x14ac:dyDescent="0.25">
      <c r="A56" s="39" t="s">
        <v>355</v>
      </c>
      <c r="B56" s="41" t="s">
        <v>894</v>
      </c>
      <c r="C56">
        <v>1</v>
      </c>
      <c r="D56" t="str">
        <f>HLOOKUP(C56,CÓDIGO,2,FALSE)</f>
        <v>Muy baja</v>
      </c>
    </row>
    <row r="57" spans="1:4" x14ac:dyDescent="0.25">
      <c r="A57" s="46" t="s">
        <v>87</v>
      </c>
      <c r="B57" s="41" t="s">
        <v>895</v>
      </c>
      <c r="C57">
        <v>2</v>
      </c>
      <c r="D57" t="str">
        <f>HLOOKUP(C57,CÓDIGO,2,FALSE)</f>
        <v>Baja</v>
      </c>
    </row>
    <row r="58" spans="1:4" x14ac:dyDescent="0.25">
      <c r="A58" s="47" t="s">
        <v>88</v>
      </c>
      <c r="B58" s="41" t="s">
        <v>896</v>
      </c>
      <c r="C58">
        <v>4</v>
      </c>
      <c r="D58" t="str">
        <f>HLOOKUP(C58,CÓDIGO,2,FALSE)</f>
        <v>Alta</v>
      </c>
    </row>
    <row r="59" spans="1:4" x14ac:dyDescent="0.25">
      <c r="A59" s="43" t="s">
        <v>356</v>
      </c>
      <c r="B59" s="41" t="s">
        <v>897</v>
      </c>
      <c r="C59">
        <v>4</v>
      </c>
      <c r="D59" t="str">
        <f>HLOOKUP(C59,CÓDIGO,2,FALSE)</f>
        <v>Alta</v>
      </c>
    </row>
    <row r="60" spans="1:4" x14ac:dyDescent="0.25">
      <c r="A60" s="40" t="s">
        <v>89</v>
      </c>
      <c r="B60" s="41" t="s">
        <v>898</v>
      </c>
      <c r="C60">
        <v>3</v>
      </c>
      <c r="D60" t="str">
        <f>HLOOKUP(C60,CÓDIGO,2,FALSE)</f>
        <v>Regular</v>
      </c>
    </row>
    <row r="61" spans="1:4" x14ac:dyDescent="0.25">
      <c r="A61" s="44" t="s">
        <v>90</v>
      </c>
      <c r="B61" s="41" t="s">
        <v>899</v>
      </c>
      <c r="C61">
        <v>1</v>
      </c>
      <c r="D61" t="str">
        <f>HLOOKUP(C61,CÓDIGO,2,FALSE)</f>
        <v>Muy baja</v>
      </c>
    </row>
    <row r="62" spans="1:4" x14ac:dyDescent="0.25">
      <c r="A62" s="45" t="s">
        <v>91</v>
      </c>
      <c r="B62" s="41" t="s">
        <v>900</v>
      </c>
      <c r="C62">
        <v>1</v>
      </c>
      <c r="D62" t="str">
        <f>HLOOKUP(C62,CÓDIGO,2,FALSE)</f>
        <v>Muy baja</v>
      </c>
    </row>
    <row r="63" spans="1:4" x14ac:dyDescent="0.25">
      <c r="A63" s="42" t="s">
        <v>92</v>
      </c>
      <c r="B63" s="41" t="s">
        <v>901</v>
      </c>
      <c r="C63">
        <v>1</v>
      </c>
      <c r="D63" t="str">
        <f>HLOOKUP(C63,CÓDIGO,2,FALSE)</f>
        <v>Muy baja</v>
      </c>
    </row>
    <row r="64" spans="1:4" x14ac:dyDescent="0.25">
      <c r="A64" s="40" t="s">
        <v>93</v>
      </c>
      <c r="B64" s="41" t="s">
        <v>902</v>
      </c>
      <c r="C64">
        <v>5</v>
      </c>
      <c r="D64" t="str">
        <f>HLOOKUP(C64,CÓDIGO,2,FALSE)</f>
        <v>Muy alta</v>
      </c>
    </row>
    <row r="65" spans="1:4" x14ac:dyDescent="0.25">
      <c r="A65" s="48" t="s">
        <v>94</v>
      </c>
      <c r="B65" s="41" t="s">
        <v>903</v>
      </c>
      <c r="C65">
        <v>1</v>
      </c>
      <c r="D65" t="str">
        <f>HLOOKUP(C65,CÓDIGO,2,FALSE)</f>
        <v>Muy baja</v>
      </c>
    </row>
    <row r="66" spans="1:4" x14ac:dyDescent="0.25">
      <c r="A66" s="40" t="s">
        <v>95</v>
      </c>
      <c r="B66" s="41" t="s">
        <v>904</v>
      </c>
      <c r="C66">
        <v>4</v>
      </c>
      <c r="D66" t="str">
        <f>HLOOKUP(C66,CÓDIGO,2,FALSE)</f>
        <v>Alta</v>
      </c>
    </row>
    <row r="67" spans="1:4" x14ac:dyDescent="0.25">
      <c r="A67" s="40" t="s">
        <v>96</v>
      </c>
      <c r="B67" s="41" t="s">
        <v>905</v>
      </c>
      <c r="C67">
        <v>1</v>
      </c>
      <c r="D67" t="str">
        <f>HLOOKUP(C67,CÓDIGO,2,FALSE)</f>
        <v>Muy baja</v>
      </c>
    </row>
    <row r="68" spans="1:4" x14ac:dyDescent="0.25">
      <c r="A68" s="46" t="s">
        <v>97</v>
      </c>
      <c r="B68" s="41" t="s">
        <v>906</v>
      </c>
      <c r="C68">
        <v>1</v>
      </c>
      <c r="D68" t="str">
        <f>HLOOKUP(C68,CÓDIGO,2,FALSE)</f>
        <v>Muy baja</v>
      </c>
    </row>
    <row r="69" spans="1:4" x14ac:dyDescent="0.25">
      <c r="A69" s="46" t="s">
        <v>98</v>
      </c>
      <c r="B69" s="41" t="s">
        <v>907</v>
      </c>
      <c r="C69">
        <v>2</v>
      </c>
      <c r="D69" t="str">
        <f>HLOOKUP(C69,CÓDIGO,2,FALSE)</f>
        <v>Baja</v>
      </c>
    </row>
    <row r="70" spans="1:4" x14ac:dyDescent="0.25">
      <c r="A70" s="46" t="s">
        <v>357</v>
      </c>
      <c r="B70" s="41" t="s">
        <v>908</v>
      </c>
      <c r="C70">
        <v>4</v>
      </c>
      <c r="D70" t="str">
        <f>HLOOKUP(C70,CÓDIGO,2,FALSE)</f>
        <v>Alta</v>
      </c>
    </row>
    <row r="71" spans="1:4" x14ac:dyDescent="0.25">
      <c r="A71" s="45" t="s">
        <v>99</v>
      </c>
      <c r="B71" s="41" t="s">
        <v>909</v>
      </c>
      <c r="C71">
        <v>3</v>
      </c>
      <c r="D71" t="str">
        <f>HLOOKUP(C71,CÓDIGO,2,FALSE)</f>
        <v>Regular</v>
      </c>
    </row>
    <row r="72" spans="1:4" x14ac:dyDescent="0.25">
      <c r="A72" s="40" t="s">
        <v>100</v>
      </c>
      <c r="B72" s="41" t="s">
        <v>910</v>
      </c>
      <c r="C72">
        <v>5</v>
      </c>
      <c r="D72" t="str">
        <f>HLOOKUP(C72,CÓDIGO,2,FALSE)</f>
        <v>Muy alta</v>
      </c>
    </row>
    <row r="73" spans="1:4" x14ac:dyDescent="0.25">
      <c r="A73" s="40" t="s">
        <v>101</v>
      </c>
      <c r="B73" s="41" t="s">
        <v>911</v>
      </c>
      <c r="C73">
        <v>5</v>
      </c>
      <c r="D73" t="str">
        <f>HLOOKUP(C73,CÓDIGO,2,FALSE)</f>
        <v>Muy alta</v>
      </c>
    </row>
    <row r="74" spans="1:4" x14ac:dyDescent="0.25">
      <c r="A74" s="40" t="s">
        <v>102</v>
      </c>
      <c r="B74" s="41" t="s">
        <v>912</v>
      </c>
      <c r="C74">
        <v>4</v>
      </c>
      <c r="D74" t="str">
        <f>HLOOKUP(C74,CÓDIGO,2,FALSE)</f>
        <v>Alta</v>
      </c>
    </row>
    <row r="75" spans="1:4" x14ac:dyDescent="0.25">
      <c r="A75" s="40" t="s">
        <v>103</v>
      </c>
      <c r="B75" s="41" t="s">
        <v>913</v>
      </c>
      <c r="C75">
        <v>5</v>
      </c>
      <c r="D75" t="str">
        <f>HLOOKUP(C75,CÓDIGO,2,FALSE)</f>
        <v>Muy alta</v>
      </c>
    </row>
    <row r="76" spans="1:4" x14ac:dyDescent="0.25">
      <c r="A76" s="42" t="s">
        <v>104</v>
      </c>
      <c r="B76" s="41" t="s">
        <v>914</v>
      </c>
      <c r="C76">
        <v>2</v>
      </c>
      <c r="D76" t="str">
        <f>HLOOKUP(C76,CÓDIGO,2,FALSE)</f>
        <v>Baja</v>
      </c>
    </row>
    <row r="77" spans="1:4" x14ac:dyDescent="0.25">
      <c r="A77" s="45" t="s">
        <v>105</v>
      </c>
      <c r="B77" s="41" t="s">
        <v>915</v>
      </c>
      <c r="C77">
        <v>5</v>
      </c>
      <c r="D77" t="str">
        <f>HLOOKUP(C77,CÓDIGO,2,FALSE)</f>
        <v>Muy alta</v>
      </c>
    </row>
    <row r="78" spans="1:4" x14ac:dyDescent="0.25">
      <c r="A78" s="45" t="s">
        <v>106</v>
      </c>
      <c r="B78" s="41" t="s">
        <v>916</v>
      </c>
      <c r="C78">
        <v>2</v>
      </c>
      <c r="D78" t="str">
        <f>HLOOKUP(C78,CÓDIGO,2,FALSE)</f>
        <v>Baja</v>
      </c>
    </row>
    <row r="79" spans="1:4" x14ac:dyDescent="0.25">
      <c r="A79" s="40" t="s">
        <v>107</v>
      </c>
      <c r="B79" s="41" t="s">
        <v>917</v>
      </c>
      <c r="C79">
        <v>1</v>
      </c>
      <c r="D79" t="str">
        <f>HLOOKUP(C79,CÓDIGO,2,FALSE)</f>
        <v>Muy baja</v>
      </c>
    </row>
    <row r="80" spans="1:4" x14ac:dyDescent="0.25">
      <c r="A80" s="46" t="s">
        <v>108</v>
      </c>
      <c r="B80" s="41" t="s">
        <v>918</v>
      </c>
      <c r="C80">
        <v>5</v>
      </c>
      <c r="D80" t="str">
        <f>HLOOKUP(C80,CÓDIGO,2,FALSE)</f>
        <v>Muy alta</v>
      </c>
    </row>
    <row r="81" spans="1:4" x14ac:dyDescent="0.25">
      <c r="A81" s="44" t="s">
        <v>109</v>
      </c>
      <c r="B81" s="41" t="s">
        <v>919</v>
      </c>
      <c r="C81">
        <v>5</v>
      </c>
      <c r="D81" t="str">
        <f>HLOOKUP(C81,CÓDIGO,2,FALSE)</f>
        <v>Muy alta</v>
      </c>
    </row>
    <row r="82" spans="1:4" x14ac:dyDescent="0.25">
      <c r="A82" s="46" t="s">
        <v>110</v>
      </c>
      <c r="B82" s="41" t="s">
        <v>920</v>
      </c>
      <c r="C82">
        <v>3</v>
      </c>
      <c r="D82" t="str">
        <f>HLOOKUP(C82,CÓDIGO,2,FALSE)</f>
        <v>Regular</v>
      </c>
    </row>
    <row r="83" spans="1:4" x14ac:dyDescent="0.25">
      <c r="A83" s="47" t="s">
        <v>111</v>
      </c>
      <c r="B83" s="41" t="s">
        <v>921</v>
      </c>
      <c r="C83">
        <v>3</v>
      </c>
      <c r="D83" t="str">
        <f>HLOOKUP(C83,CÓDIGO,2,FALSE)</f>
        <v>Regular</v>
      </c>
    </row>
    <row r="84" spans="1:4" x14ac:dyDescent="0.25">
      <c r="A84" s="46" t="s">
        <v>112</v>
      </c>
      <c r="B84" s="41" t="s">
        <v>922</v>
      </c>
      <c r="C84">
        <v>2</v>
      </c>
      <c r="D84" t="str">
        <f>HLOOKUP(C84,CÓDIGO,2,FALSE)</f>
        <v>Baja</v>
      </c>
    </row>
    <row r="85" spans="1:4" x14ac:dyDescent="0.25">
      <c r="A85" s="42" t="s">
        <v>113</v>
      </c>
      <c r="B85" s="41" t="s">
        <v>923</v>
      </c>
      <c r="C85">
        <v>1</v>
      </c>
      <c r="D85" t="str">
        <f>HLOOKUP(C85,CÓDIGO,2,FALSE)</f>
        <v>Muy baja</v>
      </c>
    </row>
    <row r="86" spans="1:4" x14ac:dyDescent="0.25">
      <c r="A86" s="40" t="s">
        <v>114</v>
      </c>
      <c r="B86" s="41" t="s">
        <v>924</v>
      </c>
      <c r="C86">
        <v>4</v>
      </c>
      <c r="D86" t="str">
        <f>HLOOKUP(C86,CÓDIGO,2,FALSE)</f>
        <v>Alta</v>
      </c>
    </row>
    <row r="87" spans="1:4" x14ac:dyDescent="0.25">
      <c r="A87" s="42" t="s">
        <v>115</v>
      </c>
      <c r="B87" s="41" t="s">
        <v>925</v>
      </c>
      <c r="C87">
        <v>4</v>
      </c>
      <c r="D87" t="str">
        <f>HLOOKUP(C87,CÓDIGO,2,FALSE)</f>
        <v>Alta</v>
      </c>
    </row>
    <row r="88" spans="1:4" x14ac:dyDescent="0.25">
      <c r="A88" s="42" t="s">
        <v>116</v>
      </c>
      <c r="B88" s="41" t="s">
        <v>926</v>
      </c>
      <c r="C88">
        <v>4</v>
      </c>
      <c r="D88" t="str">
        <f>HLOOKUP(C88,CÓDIGO,2,FALSE)</f>
        <v>Alta</v>
      </c>
    </row>
    <row r="89" spans="1:4" x14ac:dyDescent="0.25">
      <c r="A89" s="45" t="s">
        <v>117</v>
      </c>
      <c r="B89" s="41" t="s">
        <v>927</v>
      </c>
      <c r="C89">
        <v>3</v>
      </c>
      <c r="D89" t="str">
        <f>HLOOKUP(C89,CÓDIGO,2,FALSE)</f>
        <v>Regular</v>
      </c>
    </row>
    <row r="90" spans="1:4" x14ac:dyDescent="0.25">
      <c r="A90" s="49" t="s">
        <v>118</v>
      </c>
      <c r="B90" s="41" t="s">
        <v>928</v>
      </c>
      <c r="C90">
        <v>3</v>
      </c>
      <c r="D90" t="str">
        <f>HLOOKUP(C90,CÓDIGO,2,FALSE)</f>
        <v>Regular</v>
      </c>
    </row>
    <row r="91" spans="1:4" x14ac:dyDescent="0.25">
      <c r="A91" s="45" t="s">
        <v>119</v>
      </c>
      <c r="B91" s="41" t="s">
        <v>929</v>
      </c>
      <c r="C91">
        <v>1</v>
      </c>
      <c r="D91" t="str">
        <f>HLOOKUP(C91,CÓDIGO,2,FALSE)</f>
        <v>Muy baja</v>
      </c>
    </row>
    <row r="92" spans="1:4" x14ac:dyDescent="0.25">
      <c r="A92" s="45" t="s">
        <v>358</v>
      </c>
      <c r="B92" s="41" t="s">
        <v>930</v>
      </c>
      <c r="C92">
        <v>3</v>
      </c>
      <c r="D92" t="str">
        <f>HLOOKUP(C92,CÓDIGO,2,FALSE)</f>
        <v>Regular</v>
      </c>
    </row>
    <row r="93" spans="1:4" x14ac:dyDescent="0.25">
      <c r="A93" s="46" t="s">
        <v>359</v>
      </c>
      <c r="B93" s="41" t="s">
        <v>931</v>
      </c>
      <c r="C93">
        <v>4</v>
      </c>
      <c r="D93" t="str">
        <f>HLOOKUP(C93,CÓDIGO,2,FALSE)</f>
        <v>Alta</v>
      </c>
    </row>
    <row r="94" spans="1:4" x14ac:dyDescent="0.25">
      <c r="A94" s="46" t="s">
        <v>360</v>
      </c>
      <c r="B94" s="41" t="s">
        <v>932</v>
      </c>
      <c r="C94">
        <v>4</v>
      </c>
      <c r="D94" t="str">
        <f>HLOOKUP(C94,CÓDIGO,2,FALSE)</f>
        <v>Alta</v>
      </c>
    </row>
    <row r="95" spans="1:4" x14ac:dyDescent="0.25">
      <c r="A95" s="47" t="s">
        <v>361</v>
      </c>
      <c r="B95" s="41" t="s">
        <v>933</v>
      </c>
      <c r="C95">
        <v>4</v>
      </c>
      <c r="D95" t="str">
        <f>HLOOKUP(C95,CÓDIGO,2,FALSE)</f>
        <v>Alta</v>
      </c>
    </row>
    <row r="96" spans="1:4" x14ac:dyDescent="0.25">
      <c r="A96" s="46" t="s">
        <v>362</v>
      </c>
      <c r="B96" s="41" t="s">
        <v>934</v>
      </c>
      <c r="C96">
        <v>2</v>
      </c>
      <c r="D96" t="str">
        <f>HLOOKUP(C96,CÓDIGO,2,FALSE)</f>
        <v>Baja</v>
      </c>
    </row>
    <row r="97" spans="1:4" x14ac:dyDescent="0.25">
      <c r="A97" s="40" t="s">
        <v>363</v>
      </c>
      <c r="B97" s="41" t="s">
        <v>935</v>
      </c>
      <c r="C97">
        <v>4</v>
      </c>
      <c r="D97" t="str">
        <f>HLOOKUP(C97,CÓDIGO,2,FALSE)</f>
        <v>Alta</v>
      </c>
    </row>
    <row r="98" spans="1:4" x14ac:dyDescent="0.25">
      <c r="A98" s="40" t="s">
        <v>364</v>
      </c>
      <c r="B98" s="41" t="s">
        <v>936</v>
      </c>
      <c r="C98">
        <v>2</v>
      </c>
      <c r="D98" t="str">
        <f>HLOOKUP(C98,CÓDIGO,2,FALSE)</f>
        <v>Baja</v>
      </c>
    </row>
    <row r="99" spans="1:4" x14ac:dyDescent="0.25">
      <c r="A99" s="42" t="s">
        <v>365</v>
      </c>
      <c r="B99" s="41" t="s">
        <v>937</v>
      </c>
      <c r="C99">
        <v>4</v>
      </c>
      <c r="D99" t="str">
        <f>HLOOKUP(C99,CÓDIGO,2,FALSE)</f>
        <v>Alta</v>
      </c>
    </row>
    <row r="100" spans="1:4" x14ac:dyDescent="0.25">
      <c r="A100" s="45" t="s">
        <v>366</v>
      </c>
      <c r="B100" s="41" t="s">
        <v>938</v>
      </c>
      <c r="C100">
        <v>1</v>
      </c>
      <c r="D100" t="str">
        <f>HLOOKUP(C100,CÓDIGO,2,FALSE)</f>
        <v>Muy baja</v>
      </c>
    </row>
    <row r="101" spans="1:4" x14ac:dyDescent="0.25">
      <c r="A101" s="45" t="s">
        <v>367</v>
      </c>
      <c r="B101" s="41" t="s">
        <v>939</v>
      </c>
      <c r="C101">
        <v>3</v>
      </c>
      <c r="D101" t="str">
        <f>HLOOKUP(C101,CÓDIGO,2,FALSE)</f>
        <v>Regular</v>
      </c>
    </row>
    <row r="102" spans="1:4" x14ac:dyDescent="0.25">
      <c r="A102" s="40" t="s">
        <v>120</v>
      </c>
      <c r="B102" s="41" t="s">
        <v>940</v>
      </c>
      <c r="C102">
        <v>5</v>
      </c>
      <c r="D102" t="str">
        <f>HLOOKUP(C102,CÓDIGO,2,FALSE)</f>
        <v>Muy alta</v>
      </c>
    </row>
    <row r="103" spans="1:4" x14ac:dyDescent="0.25">
      <c r="A103" s="40" t="s">
        <v>368</v>
      </c>
      <c r="B103" s="41" t="s">
        <v>941</v>
      </c>
      <c r="C103">
        <v>2</v>
      </c>
      <c r="D103" t="str">
        <f>HLOOKUP(C103,CÓDIGO,2,FALSE)</f>
        <v>Baja</v>
      </c>
    </row>
    <row r="104" spans="1:4" x14ac:dyDescent="0.25">
      <c r="A104" s="45" t="s">
        <v>369</v>
      </c>
      <c r="B104" s="41" t="s">
        <v>942</v>
      </c>
      <c r="C104">
        <v>2</v>
      </c>
      <c r="D104" t="str">
        <f>HLOOKUP(C104,CÓDIGO,2,FALSE)</f>
        <v>Baja</v>
      </c>
    </row>
    <row r="105" spans="1:4" x14ac:dyDescent="0.25">
      <c r="A105" s="39" t="s">
        <v>370</v>
      </c>
      <c r="B105" s="41" t="s">
        <v>943</v>
      </c>
      <c r="C105">
        <v>1</v>
      </c>
      <c r="D105" t="str">
        <f>HLOOKUP(C105,CÓDIGO,2,FALSE)</f>
        <v>Muy baja</v>
      </c>
    </row>
    <row r="106" spans="1:4" x14ac:dyDescent="0.25">
      <c r="A106" s="40" t="s">
        <v>121</v>
      </c>
      <c r="B106" s="41" t="s">
        <v>944</v>
      </c>
      <c r="C106">
        <v>1</v>
      </c>
      <c r="D106" t="str">
        <f>HLOOKUP(C106,CÓDIGO,2,FALSE)</f>
        <v>Muy baja</v>
      </c>
    </row>
    <row r="107" spans="1:4" x14ac:dyDescent="0.25">
      <c r="A107" s="40" t="s">
        <v>122</v>
      </c>
      <c r="B107" s="41" t="s">
        <v>945</v>
      </c>
      <c r="C107">
        <v>2</v>
      </c>
      <c r="D107" t="str">
        <f>HLOOKUP(C107,CÓDIGO,2,FALSE)</f>
        <v>Baja</v>
      </c>
    </row>
    <row r="108" spans="1:4" x14ac:dyDescent="0.25">
      <c r="A108" s="49" t="s">
        <v>123</v>
      </c>
      <c r="B108" s="41" t="s">
        <v>946</v>
      </c>
      <c r="C108">
        <v>2</v>
      </c>
      <c r="D108" t="str">
        <f>HLOOKUP(C108,CÓDIGO,2,FALSE)</f>
        <v>Baja</v>
      </c>
    </row>
    <row r="109" spans="1:4" x14ac:dyDescent="0.25">
      <c r="A109" s="45" t="s">
        <v>124</v>
      </c>
      <c r="B109" s="41" t="s">
        <v>947</v>
      </c>
      <c r="C109">
        <v>1</v>
      </c>
      <c r="D109" t="str">
        <f>HLOOKUP(C109,CÓDIGO,2,FALSE)</f>
        <v>Muy baja</v>
      </c>
    </row>
    <row r="110" spans="1:4" x14ac:dyDescent="0.25">
      <c r="A110" s="42" t="s">
        <v>125</v>
      </c>
      <c r="B110" s="41" t="s">
        <v>948</v>
      </c>
      <c r="C110">
        <v>2</v>
      </c>
      <c r="D110" t="str">
        <f>HLOOKUP(C110,CÓDIGO,2,FALSE)</f>
        <v>Baja</v>
      </c>
    </row>
    <row r="111" spans="1:4" x14ac:dyDescent="0.25">
      <c r="A111" s="46" t="s">
        <v>126</v>
      </c>
      <c r="B111" s="41" t="s">
        <v>949</v>
      </c>
      <c r="C111">
        <v>3</v>
      </c>
      <c r="D111" t="str">
        <f>HLOOKUP(C111,CÓDIGO,2,FALSE)</f>
        <v>Regular</v>
      </c>
    </row>
    <row r="112" spans="1:4" x14ac:dyDescent="0.25">
      <c r="A112" s="42" t="s">
        <v>127</v>
      </c>
      <c r="B112" s="41" t="s">
        <v>950</v>
      </c>
      <c r="C112">
        <v>4</v>
      </c>
      <c r="D112" t="str">
        <f>HLOOKUP(C112,CÓDIGO,2,FALSE)</f>
        <v>Alta</v>
      </c>
    </row>
    <row r="113" spans="1:4" x14ac:dyDescent="0.25">
      <c r="A113" s="43" t="s">
        <v>128</v>
      </c>
      <c r="B113" s="41" t="s">
        <v>951</v>
      </c>
      <c r="C113">
        <v>4</v>
      </c>
      <c r="D113" t="str">
        <f>HLOOKUP(C113,CÓDIGO,2,FALSE)</f>
        <v>Alta</v>
      </c>
    </row>
    <row r="114" spans="1:4" x14ac:dyDescent="0.25">
      <c r="A114" s="42" t="s">
        <v>129</v>
      </c>
      <c r="B114" s="41" t="s">
        <v>952</v>
      </c>
      <c r="C114">
        <v>3</v>
      </c>
      <c r="D114" t="str">
        <f>HLOOKUP(C114,CÓDIGO,2,FALSE)</f>
        <v>Regular</v>
      </c>
    </row>
    <row r="115" spans="1:4" x14ac:dyDescent="0.25">
      <c r="A115" s="42" t="s">
        <v>130</v>
      </c>
      <c r="B115" s="41" t="s">
        <v>953</v>
      </c>
      <c r="C115">
        <v>2</v>
      </c>
      <c r="D115" t="str">
        <f>HLOOKUP(C115,CÓDIGO,2,FALSE)</f>
        <v>Baja</v>
      </c>
    </row>
    <row r="116" spans="1:4" x14ac:dyDescent="0.25">
      <c r="A116" s="42" t="s">
        <v>131</v>
      </c>
      <c r="B116" s="41" t="s">
        <v>954</v>
      </c>
      <c r="C116">
        <v>2</v>
      </c>
      <c r="D116" t="str">
        <f>HLOOKUP(C116,CÓDIGO,2,FALSE)</f>
        <v>Baja</v>
      </c>
    </row>
    <row r="117" spans="1:4" x14ac:dyDescent="0.25">
      <c r="A117" s="49" t="s">
        <v>132</v>
      </c>
      <c r="B117" s="41" t="s">
        <v>955</v>
      </c>
      <c r="C117">
        <v>4</v>
      </c>
      <c r="D117" t="str">
        <f>HLOOKUP(C117,CÓDIGO,2,FALSE)</f>
        <v>Alta</v>
      </c>
    </row>
    <row r="118" spans="1:4" x14ac:dyDescent="0.25">
      <c r="A118" s="43" t="s">
        <v>133</v>
      </c>
      <c r="B118" s="41" t="s">
        <v>956</v>
      </c>
      <c r="C118">
        <v>2</v>
      </c>
      <c r="D118" t="str">
        <f>HLOOKUP(C118,CÓDIGO,2,FALSE)</f>
        <v>Baja</v>
      </c>
    </row>
    <row r="119" spans="1:4" x14ac:dyDescent="0.25">
      <c r="A119" s="48" t="s">
        <v>371</v>
      </c>
      <c r="B119" s="41" t="s">
        <v>957</v>
      </c>
      <c r="C119">
        <v>5</v>
      </c>
      <c r="D119" t="str">
        <f>HLOOKUP(C119,CÓDIGO,2,FALSE)</f>
        <v>Muy alta</v>
      </c>
    </row>
    <row r="120" spans="1:4" x14ac:dyDescent="0.25">
      <c r="A120" s="50" t="s">
        <v>134</v>
      </c>
      <c r="B120" s="41" t="s">
        <v>958</v>
      </c>
      <c r="C120">
        <v>1</v>
      </c>
      <c r="D120" t="str">
        <f>HLOOKUP(C120,CÓDIGO,2,FALSE)</f>
        <v>Muy baja</v>
      </c>
    </row>
    <row r="121" spans="1:4" x14ac:dyDescent="0.25">
      <c r="A121" s="43" t="s">
        <v>135</v>
      </c>
      <c r="B121" s="41" t="s">
        <v>959</v>
      </c>
      <c r="C121">
        <v>1</v>
      </c>
      <c r="D121" t="str">
        <f>HLOOKUP(C121,CÓDIGO,2,FALSE)</f>
        <v>Muy baja</v>
      </c>
    </row>
    <row r="122" spans="1:4" x14ac:dyDescent="0.25">
      <c r="A122" s="40" t="s">
        <v>136</v>
      </c>
      <c r="B122" s="41" t="s">
        <v>960</v>
      </c>
      <c r="C122">
        <v>4</v>
      </c>
      <c r="D122" t="str">
        <f>HLOOKUP(C122,CÓDIGO,2,FALSE)</f>
        <v>Alta</v>
      </c>
    </row>
    <row r="123" spans="1:4" x14ac:dyDescent="0.25">
      <c r="A123" s="43" t="s">
        <v>137</v>
      </c>
      <c r="B123" s="41" t="s">
        <v>961</v>
      </c>
      <c r="C123">
        <v>1</v>
      </c>
      <c r="D123" t="str">
        <f>HLOOKUP(C123,CÓDIGO,2,FALSE)</f>
        <v>Muy baja</v>
      </c>
    </row>
    <row r="124" spans="1:4" x14ac:dyDescent="0.25">
      <c r="A124" s="42" t="s">
        <v>138</v>
      </c>
      <c r="B124" s="41" t="s">
        <v>962</v>
      </c>
      <c r="C124">
        <v>5</v>
      </c>
      <c r="D124" t="str">
        <f>HLOOKUP(C124,CÓDIGO,2,FALSE)</f>
        <v>Muy alta</v>
      </c>
    </row>
    <row r="125" spans="1:4" x14ac:dyDescent="0.25">
      <c r="A125" s="40" t="s">
        <v>139</v>
      </c>
      <c r="B125" s="41" t="s">
        <v>963</v>
      </c>
      <c r="C125">
        <v>3</v>
      </c>
      <c r="D125" t="str">
        <f>HLOOKUP(C125,CÓDIGO,2,FALSE)</f>
        <v>Regular</v>
      </c>
    </row>
    <row r="126" spans="1:4" x14ac:dyDescent="0.25">
      <c r="A126" s="44" t="s">
        <v>140</v>
      </c>
      <c r="B126" s="41" t="s">
        <v>964</v>
      </c>
      <c r="C126">
        <v>4</v>
      </c>
      <c r="D126" t="str">
        <f>HLOOKUP(C126,CÓDIGO,2,FALSE)</f>
        <v>Alta</v>
      </c>
    </row>
    <row r="127" spans="1:4" x14ac:dyDescent="0.25">
      <c r="A127" s="44" t="s">
        <v>141</v>
      </c>
      <c r="B127" s="41" t="s">
        <v>965</v>
      </c>
      <c r="C127">
        <v>1</v>
      </c>
      <c r="D127" t="str">
        <f>HLOOKUP(C127,CÓDIGO,2,FALSE)</f>
        <v>Muy baja</v>
      </c>
    </row>
    <row r="128" spans="1:4" x14ac:dyDescent="0.25">
      <c r="A128" s="44" t="s">
        <v>142</v>
      </c>
      <c r="B128" s="41" t="s">
        <v>966</v>
      </c>
      <c r="C128">
        <v>2</v>
      </c>
      <c r="D128" t="str">
        <f>HLOOKUP(C128,CÓDIGO,2,FALSE)</f>
        <v>Baja</v>
      </c>
    </row>
    <row r="129" spans="1:4" x14ac:dyDescent="0.25">
      <c r="A129" s="46" t="s">
        <v>143</v>
      </c>
      <c r="B129" s="41" t="s">
        <v>967</v>
      </c>
      <c r="C129">
        <v>4</v>
      </c>
      <c r="D129" t="str">
        <f>HLOOKUP(C129,CÓDIGO,2,FALSE)</f>
        <v>Alta</v>
      </c>
    </row>
    <row r="130" spans="1:4" x14ac:dyDescent="0.25">
      <c r="A130" s="42" t="s">
        <v>144</v>
      </c>
      <c r="B130" s="41" t="s">
        <v>968</v>
      </c>
      <c r="C130">
        <v>2</v>
      </c>
      <c r="D130" t="str">
        <f>HLOOKUP(C130,CÓDIGO,2,FALSE)</f>
        <v>Baja</v>
      </c>
    </row>
    <row r="131" spans="1:4" x14ac:dyDescent="0.25">
      <c r="A131" s="45" t="s">
        <v>145</v>
      </c>
      <c r="B131" s="41" t="s">
        <v>969</v>
      </c>
      <c r="C131">
        <v>3</v>
      </c>
      <c r="D131" t="str">
        <f>HLOOKUP(C131,CÓDIGO,2,FALSE)</f>
        <v>Regular</v>
      </c>
    </row>
    <row r="132" spans="1:4" x14ac:dyDescent="0.25">
      <c r="A132" s="43" t="s">
        <v>146</v>
      </c>
      <c r="B132" s="41" t="s">
        <v>970</v>
      </c>
      <c r="C132">
        <v>1</v>
      </c>
      <c r="D132" t="str">
        <f>HLOOKUP(C132,CÓDIGO,2,FALSE)</f>
        <v>Muy baja</v>
      </c>
    </row>
    <row r="133" spans="1:4" x14ac:dyDescent="0.25">
      <c r="A133" s="45" t="s">
        <v>372</v>
      </c>
      <c r="B133" s="41" t="s">
        <v>971</v>
      </c>
      <c r="C133">
        <v>4</v>
      </c>
      <c r="D133" t="str">
        <f>HLOOKUP(C133,CÓDIGO,2,FALSE)</f>
        <v>Alta</v>
      </c>
    </row>
    <row r="134" spans="1:4" x14ac:dyDescent="0.25">
      <c r="A134" s="42" t="s">
        <v>373</v>
      </c>
      <c r="B134" s="41" t="s">
        <v>972</v>
      </c>
      <c r="C134">
        <v>1</v>
      </c>
      <c r="D134" t="str">
        <f>HLOOKUP(C134,CÓDIGO,2,FALSE)</f>
        <v>Muy baja</v>
      </c>
    </row>
    <row r="135" spans="1:4" x14ac:dyDescent="0.25">
      <c r="A135" s="40" t="s">
        <v>147</v>
      </c>
      <c r="B135" s="41" t="s">
        <v>973</v>
      </c>
      <c r="C135">
        <v>4</v>
      </c>
      <c r="D135" t="str">
        <f>HLOOKUP(C135,CÓDIGO,2,FALSE)</f>
        <v>Alta</v>
      </c>
    </row>
    <row r="136" spans="1:4" x14ac:dyDescent="0.25">
      <c r="A136" s="46" t="s">
        <v>148</v>
      </c>
      <c r="B136" s="41" t="s">
        <v>974</v>
      </c>
      <c r="C136">
        <v>2</v>
      </c>
      <c r="D136" t="str">
        <f>HLOOKUP(C136,CÓDIGO,2,FALSE)</f>
        <v>Baja</v>
      </c>
    </row>
    <row r="137" spans="1:4" x14ac:dyDescent="0.25">
      <c r="A137" s="42" t="s">
        <v>374</v>
      </c>
      <c r="B137" s="41" t="s">
        <v>975</v>
      </c>
      <c r="C137">
        <v>2</v>
      </c>
      <c r="D137" t="str">
        <f>HLOOKUP(C137,CÓDIGO,2,FALSE)</f>
        <v>Baja</v>
      </c>
    </row>
    <row r="138" spans="1:4" x14ac:dyDescent="0.25">
      <c r="A138" s="45" t="s">
        <v>149</v>
      </c>
      <c r="B138" s="41" t="s">
        <v>976</v>
      </c>
      <c r="C138">
        <v>4</v>
      </c>
      <c r="D138" t="str">
        <f>HLOOKUP(C138,CÓDIGO,2,FALSE)</f>
        <v>Alta</v>
      </c>
    </row>
    <row r="139" spans="1:4" x14ac:dyDescent="0.25">
      <c r="A139" s="44" t="s">
        <v>150</v>
      </c>
      <c r="B139" s="41" t="s">
        <v>977</v>
      </c>
      <c r="C139">
        <v>2</v>
      </c>
      <c r="D139" t="str">
        <f>HLOOKUP(C139,CÓDIGO,2,FALSE)</f>
        <v>Baja</v>
      </c>
    </row>
    <row r="140" spans="1:4" x14ac:dyDescent="0.25">
      <c r="A140" s="46" t="s">
        <v>151</v>
      </c>
      <c r="B140" s="41" t="s">
        <v>978</v>
      </c>
      <c r="C140">
        <v>3</v>
      </c>
      <c r="D140" t="str">
        <f>HLOOKUP(C140,CÓDIGO,2,FALSE)</f>
        <v>Regular</v>
      </c>
    </row>
    <row r="141" spans="1:4" x14ac:dyDescent="0.25">
      <c r="A141" s="43" t="s">
        <v>375</v>
      </c>
      <c r="B141" s="41" t="s">
        <v>979</v>
      </c>
      <c r="C141">
        <v>4</v>
      </c>
      <c r="D141" t="str">
        <f>HLOOKUP(C141,CÓDIGO,2,FALSE)</f>
        <v>Alta</v>
      </c>
    </row>
    <row r="142" spans="1:4" x14ac:dyDescent="0.25">
      <c r="A142" s="44" t="s">
        <v>376</v>
      </c>
      <c r="B142" s="41" t="s">
        <v>980</v>
      </c>
      <c r="C142">
        <v>3</v>
      </c>
      <c r="D142" t="str">
        <f>HLOOKUP(C142,CÓDIGO,2,FALSE)</f>
        <v>Regular</v>
      </c>
    </row>
    <row r="143" spans="1:4" x14ac:dyDescent="0.25">
      <c r="A143" s="44" t="s">
        <v>377</v>
      </c>
      <c r="B143" s="41" t="s">
        <v>981</v>
      </c>
      <c r="C143">
        <v>2</v>
      </c>
      <c r="D143" t="str">
        <f>HLOOKUP(C143,CÓDIGO,2,FALSE)</f>
        <v>Baja</v>
      </c>
    </row>
    <row r="144" spans="1:4" x14ac:dyDescent="0.25">
      <c r="A144" s="42" t="s">
        <v>152</v>
      </c>
      <c r="B144" s="41" t="s">
        <v>982</v>
      </c>
      <c r="C144">
        <v>3</v>
      </c>
      <c r="D144" t="str">
        <f>HLOOKUP(C144,CÓDIGO,2,FALSE)</f>
        <v>Regular</v>
      </c>
    </row>
    <row r="145" spans="1:4" x14ac:dyDescent="0.25">
      <c r="A145" s="43" t="s">
        <v>153</v>
      </c>
      <c r="B145" s="41" t="s">
        <v>983</v>
      </c>
      <c r="C145">
        <v>3</v>
      </c>
      <c r="D145" t="str">
        <f>HLOOKUP(C145,CÓDIGO,2,FALSE)</f>
        <v>Regular</v>
      </c>
    </row>
    <row r="146" spans="1:4" x14ac:dyDescent="0.25">
      <c r="A146" s="40" t="s">
        <v>154</v>
      </c>
      <c r="B146" s="41" t="s">
        <v>984</v>
      </c>
      <c r="C146">
        <v>1</v>
      </c>
      <c r="D146" t="str">
        <f>HLOOKUP(C146,CÓDIGO,2,FALSE)</f>
        <v>Muy baja</v>
      </c>
    </row>
    <row r="147" spans="1:4" x14ac:dyDescent="0.25">
      <c r="A147" s="42" t="s">
        <v>155</v>
      </c>
      <c r="B147" s="41" t="s">
        <v>985</v>
      </c>
      <c r="C147">
        <v>2</v>
      </c>
      <c r="D147" t="str">
        <f>HLOOKUP(C147,CÓDIGO,2,FALSE)</f>
        <v>Baja</v>
      </c>
    </row>
    <row r="148" spans="1:4" x14ac:dyDescent="0.25">
      <c r="A148" s="44" t="s">
        <v>156</v>
      </c>
      <c r="B148" s="41" t="s">
        <v>986</v>
      </c>
      <c r="C148">
        <v>3</v>
      </c>
      <c r="D148" t="str">
        <f>HLOOKUP(C148,CÓDIGO,2,FALSE)</f>
        <v>Regular</v>
      </c>
    </row>
    <row r="149" spans="1:4" x14ac:dyDescent="0.25">
      <c r="A149" s="42" t="s">
        <v>157</v>
      </c>
      <c r="B149" s="41" t="s">
        <v>987</v>
      </c>
      <c r="C149">
        <v>2</v>
      </c>
      <c r="D149" t="str">
        <f>HLOOKUP(C149,CÓDIGO,2,FALSE)</f>
        <v>Baja</v>
      </c>
    </row>
    <row r="150" spans="1:4" x14ac:dyDescent="0.25">
      <c r="A150" s="40" t="s">
        <v>158</v>
      </c>
      <c r="B150" s="41" t="s">
        <v>988</v>
      </c>
      <c r="C150">
        <v>1</v>
      </c>
      <c r="D150" t="str">
        <f>HLOOKUP(C150,CÓDIGO,2,FALSE)</f>
        <v>Muy baja</v>
      </c>
    </row>
    <row r="151" spans="1:4" x14ac:dyDescent="0.25">
      <c r="A151" s="51" t="s">
        <v>159</v>
      </c>
      <c r="B151" s="41" t="s">
        <v>989</v>
      </c>
      <c r="C151">
        <v>4</v>
      </c>
      <c r="D151" t="str">
        <f>HLOOKUP(C151,CÓDIGO,2,FALSE)</f>
        <v>Alta</v>
      </c>
    </row>
    <row r="152" spans="1:4" x14ac:dyDescent="0.25">
      <c r="A152" s="45" t="s">
        <v>160</v>
      </c>
      <c r="B152" s="41" t="s">
        <v>990</v>
      </c>
      <c r="C152">
        <v>1</v>
      </c>
      <c r="D152" t="str">
        <f>HLOOKUP(C152,CÓDIGO,2,FALSE)</f>
        <v>Muy baja</v>
      </c>
    </row>
    <row r="153" spans="1:4" x14ac:dyDescent="0.25">
      <c r="A153" s="45" t="s">
        <v>161</v>
      </c>
      <c r="B153" s="41" t="s">
        <v>991</v>
      </c>
      <c r="C153">
        <v>3</v>
      </c>
      <c r="D153" t="str">
        <f>HLOOKUP(C153,CÓDIGO,2,FALSE)</f>
        <v>Regular</v>
      </c>
    </row>
    <row r="154" spans="1:4" x14ac:dyDescent="0.25">
      <c r="A154" s="44" t="s">
        <v>162</v>
      </c>
      <c r="B154" s="41" t="s">
        <v>992</v>
      </c>
      <c r="C154">
        <v>4</v>
      </c>
      <c r="D154" t="str">
        <f>HLOOKUP(C154,CÓDIGO,2,FALSE)</f>
        <v>Alta</v>
      </c>
    </row>
    <row r="155" spans="1:4" x14ac:dyDescent="0.25">
      <c r="A155" s="44" t="s">
        <v>163</v>
      </c>
      <c r="B155" s="41" t="s">
        <v>993</v>
      </c>
      <c r="C155">
        <v>3</v>
      </c>
      <c r="D155" t="str">
        <f>HLOOKUP(C155,CÓDIGO,2,FALSE)</f>
        <v>Regular</v>
      </c>
    </row>
    <row r="156" spans="1:4" x14ac:dyDescent="0.25">
      <c r="A156" s="45" t="s">
        <v>164</v>
      </c>
      <c r="B156" s="41" t="s">
        <v>994</v>
      </c>
      <c r="C156">
        <v>5</v>
      </c>
      <c r="D156" t="str">
        <f>HLOOKUP(C156,CÓDIGO,2,FALSE)</f>
        <v>Muy alta</v>
      </c>
    </row>
    <row r="157" spans="1:4" x14ac:dyDescent="0.25">
      <c r="A157" s="44" t="s">
        <v>165</v>
      </c>
      <c r="B157" s="41" t="s">
        <v>995</v>
      </c>
      <c r="C157">
        <v>2</v>
      </c>
      <c r="D157" t="str">
        <f>HLOOKUP(C157,CÓDIGO,2,FALSE)</f>
        <v>Baja</v>
      </c>
    </row>
    <row r="158" spans="1:4" x14ac:dyDescent="0.25">
      <c r="A158" s="40" t="s">
        <v>166</v>
      </c>
      <c r="B158" s="41" t="s">
        <v>996</v>
      </c>
      <c r="C158">
        <v>4</v>
      </c>
      <c r="D158" t="str">
        <f>HLOOKUP(C158,CÓDIGO,2,FALSE)</f>
        <v>Alta</v>
      </c>
    </row>
    <row r="159" spans="1:4" x14ac:dyDescent="0.25">
      <c r="A159" s="43" t="s">
        <v>167</v>
      </c>
      <c r="B159" s="41" t="s">
        <v>997</v>
      </c>
      <c r="C159">
        <v>5</v>
      </c>
      <c r="D159" t="str">
        <f>HLOOKUP(C159,CÓDIGO,2,FALSE)</f>
        <v>Muy alta</v>
      </c>
    </row>
    <row r="160" spans="1:4" x14ac:dyDescent="0.25">
      <c r="A160" s="42" t="s">
        <v>168</v>
      </c>
      <c r="B160" s="41" t="s">
        <v>998</v>
      </c>
      <c r="C160">
        <v>5</v>
      </c>
      <c r="D160" t="str">
        <f>HLOOKUP(C160,CÓDIGO,2,FALSE)</f>
        <v>Muy alta</v>
      </c>
    </row>
    <row r="161" spans="1:4" x14ac:dyDescent="0.25">
      <c r="A161" s="39" t="s">
        <v>378</v>
      </c>
      <c r="B161" s="41" t="s">
        <v>999</v>
      </c>
      <c r="C161">
        <v>5</v>
      </c>
      <c r="D161" t="str">
        <f>HLOOKUP(C161,CÓDIGO,2,FALSE)</f>
        <v>Muy alta</v>
      </c>
    </row>
    <row r="162" spans="1:4" x14ac:dyDescent="0.25">
      <c r="A162" s="42" t="s">
        <v>169</v>
      </c>
      <c r="B162" s="41" t="s">
        <v>1000</v>
      </c>
      <c r="C162">
        <v>3</v>
      </c>
      <c r="D162" t="str">
        <f>HLOOKUP(C162,CÓDIGO,2,FALSE)</f>
        <v>Regular</v>
      </c>
    </row>
    <row r="163" spans="1:4" x14ac:dyDescent="0.25">
      <c r="A163" s="42" t="s">
        <v>170</v>
      </c>
      <c r="B163" s="41" t="s">
        <v>1001</v>
      </c>
      <c r="C163">
        <v>4</v>
      </c>
      <c r="D163" t="str">
        <f>HLOOKUP(C163,CÓDIGO,2,FALSE)</f>
        <v>Alta</v>
      </c>
    </row>
    <row r="164" spans="1:4" x14ac:dyDescent="0.25">
      <c r="A164" s="42" t="s">
        <v>171</v>
      </c>
      <c r="B164" s="41" t="s">
        <v>1002</v>
      </c>
      <c r="C164">
        <v>1</v>
      </c>
      <c r="D164" t="str">
        <f>HLOOKUP(C164,CÓDIGO,2,FALSE)</f>
        <v>Muy baja</v>
      </c>
    </row>
    <row r="165" spans="1:4" x14ac:dyDescent="0.25">
      <c r="A165" s="42" t="s">
        <v>172</v>
      </c>
      <c r="B165" s="41" t="s">
        <v>1003</v>
      </c>
      <c r="C165">
        <v>3</v>
      </c>
      <c r="D165" t="str">
        <f>HLOOKUP(C165,CÓDIGO,2,FALSE)</f>
        <v>Regular</v>
      </c>
    </row>
    <row r="166" spans="1:4" x14ac:dyDescent="0.25">
      <c r="A166" s="42" t="s">
        <v>173</v>
      </c>
      <c r="B166" s="41" t="s">
        <v>1004</v>
      </c>
      <c r="C166">
        <v>1</v>
      </c>
      <c r="D166" t="str">
        <f>HLOOKUP(C166,CÓDIGO,2,FALSE)</f>
        <v>Muy baja</v>
      </c>
    </row>
    <row r="167" spans="1:4" x14ac:dyDescent="0.25">
      <c r="A167" s="42" t="s">
        <v>174</v>
      </c>
      <c r="B167" s="41" t="s">
        <v>1005</v>
      </c>
      <c r="C167">
        <v>5</v>
      </c>
      <c r="D167" t="str">
        <f>HLOOKUP(C167,CÓDIGO,2,FALSE)</f>
        <v>Muy alta</v>
      </c>
    </row>
    <row r="168" spans="1:4" x14ac:dyDescent="0.25">
      <c r="A168" s="40" t="s">
        <v>175</v>
      </c>
      <c r="B168" s="41" t="s">
        <v>1006</v>
      </c>
      <c r="C168">
        <v>1</v>
      </c>
      <c r="D168" t="str">
        <f>HLOOKUP(C168,CÓDIGO,2,FALSE)</f>
        <v>Muy baja</v>
      </c>
    </row>
    <row r="169" spans="1:4" x14ac:dyDescent="0.25">
      <c r="A169" s="45" t="s">
        <v>176</v>
      </c>
      <c r="B169" s="41" t="s">
        <v>1007</v>
      </c>
      <c r="C169">
        <v>4</v>
      </c>
      <c r="D169" t="str">
        <f>HLOOKUP(C169,CÓDIGO,2,FALSE)</f>
        <v>Alta</v>
      </c>
    </row>
    <row r="170" spans="1:4" x14ac:dyDescent="0.25">
      <c r="A170" s="45" t="s">
        <v>177</v>
      </c>
      <c r="B170" s="41" t="s">
        <v>1008</v>
      </c>
      <c r="C170">
        <v>1</v>
      </c>
      <c r="D170" t="str">
        <f>HLOOKUP(C170,CÓDIGO,2,FALSE)</f>
        <v>Muy baja</v>
      </c>
    </row>
    <row r="171" spans="1:4" x14ac:dyDescent="0.25">
      <c r="A171" s="40" t="s">
        <v>178</v>
      </c>
      <c r="B171" s="41" t="s">
        <v>1009</v>
      </c>
      <c r="C171">
        <v>2</v>
      </c>
      <c r="D171" t="str">
        <f>HLOOKUP(C171,CÓDIGO,2,FALSE)</f>
        <v>Baja</v>
      </c>
    </row>
    <row r="172" spans="1:4" x14ac:dyDescent="0.25">
      <c r="A172" s="42" t="s">
        <v>179</v>
      </c>
      <c r="B172" s="41" t="s">
        <v>1010</v>
      </c>
      <c r="C172">
        <v>2</v>
      </c>
      <c r="D172" t="str">
        <f>HLOOKUP(C172,CÓDIGO,2,FALSE)</f>
        <v>Baja</v>
      </c>
    </row>
    <row r="173" spans="1:4" x14ac:dyDescent="0.25">
      <c r="A173" s="40" t="s">
        <v>180</v>
      </c>
      <c r="B173" s="41" t="s">
        <v>1011</v>
      </c>
      <c r="C173">
        <v>1</v>
      </c>
      <c r="D173" t="str">
        <f>HLOOKUP(C173,CÓDIGO,2,FALSE)</f>
        <v>Muy baja</v>
      </c>
    </row>
    <row r="174" spans="1:4" x14ac:dyDescent="0.25">
      <c r="A174" s="43" t="s">
        <v>181</v>
      </c>
      <c r="B174" s="41" t="s">
        <v>1012</v>
      </c>
      <c r="C174">
        <v>1</v>
      </c>
      <c r="D174" t="str">
        <f>HLOOKUP(C174,CÓDIGO,2,FALSE)</f>
        <v>Muy baja</v>
      </c>
    </row>
    <row r="175" spans="1:4" x14ac:dyDescent="0.25">
      <c r="A175" s="44" t="s">
        <v>182</v>
      </c>
      <c r="B175" s="41" t="s">
        <v>1013</v>
      </c>
      <c r="C175">
        <v>2</v>
      </c>
      <c r="D175" t="str">
        <f>HLOOKUP(C175,CÓDIGO,2,FALSE)</f>
        <v>Baja</v>
      </c>
    </row>
    <row r="176" spans="1:4" x14ac:dyDescent="0.25">
      <c r="A176" s="44" t="s">
        <v>183</v>
      </c>
      <c r="B176" s="41" t="s">
        <v>1014</v>
      </c>
      <c r="C176">
        <v>1</v>
      </c>
      <c r="D176" t="str">
        <f>HLOOKUP(C176,CÓDIGO,2,FALSE)</f>
        <v>Muy baja</v>
      </c>
    </row>
    <row r="177" spans="1:4" x14ac:dyDescent="0.25">
      <c r="A177" s="42" t="s">
        <v>184</v>
      </c>
      <c r="B177" s="41" t="s">
        <v>1015</v>
      </c>
      <c r="C177">
        <v>1</v>
      </c>
      <c r="D177" t="str">
        <f>HLOOKUP(C177,CÓDIGO,2,FALSE)</f>
        <v>Muy baja</v>
      </c>
    </row>
    <row r="178" spans="1:4" x14ac:dyDescent="0.25">
      <c r="A178" s="40" t="s">
        <v>185</v>
      </c>
      <c r="B178" s="41" t="s">
        <v>1016</v>
      </c>
      <c r="C178">
        <v>1</v>
      </c>
      <c r="D178" t="str">
        <f>HLOOKUP(C178,CÓDIGO,2,FALSE)</f>
        <v>Muy baja</v>
      </c>
    </row>
    <row r="179" spans="1:4" x14ac:dyDescent="0.25">
      <c r="A179" s="42" t="s">
        <v>186</v>
      </c>
      <c r="B179" s="41" t="s">
        <v>1017</v>
      </c>
      <c r="C179">
        <v>1</v>
      </c>
      <c r="D179" t="str">
        <f>HLOOKUP(C179,CÓDIGO,2,FALSE)</f>
        <v>Muy baja</v>
      </c>
    </row>
    <row r="180" spans="1:4" x14ac:dyDescent="0.25">
      <c r="A180" s="44" t="s">
        <v>379</v>
      </c>
      <c r="B180" s="41" t="s">
        <v>1018</v>
      </c>
      <c r="C180">
        <v>1</v>
      </c>
      <c r="D180" t="str">
        <f>HLOOKUP(C180,CÓDIGO,2,FALSE)</f>
        <v>Muy baja</v>
      </c>
    </row>
    <row r="181" spans="1:4" x14ac:dyDescent="0.25">
      <c r="A181" s="40" t="s">
        <v>380</v>
      </c>
      <c r="B181" s="41" t="s">
        <v>1019</v>
      </c>
      <c r="C181">
        <v>1</v>
      </c>
      <c r="D181" t="str">
        <f>HLOOKUP(C181,CÓDIGO,2,FALSE)</f>
        <v>Muy baja</v>
      </c>
    </row>
    <row r="182" spans="1:4" x14ac:dyDescent="0.25">
      <c r="A182" s="49" t="s">
        <v>187</v>
      </c>
      <c r="B182" s="41" t="s">
        <v>1020</v>
      </c>
      <c r="C182">
        <v>2</v>
      </c>
      <c r="D182" t="str">
        <f>HLOOKUP(C182,CÓDIGO,2,FALSE)</f>
        <v>Baja</v>
      </c>
    </row>
    <row r="183" spans="1:4" x14ac:dyDescent="0.25">
      <c r="A183" s="39" t="s">
        <v>381</v>
      </c>
      <c r="B183" s="41" t="s">
        <v>1021</v>
      </c>
      <c r="C183">
        <v>3</v>
      </c>
      <c r="D183" t="str">
        <f>HLOOKUP(C183,CÓDIGO,2,FALSE)</f>
        <v>Regular</v>
      </c>
    </row>
    <row r="184" spans="1:4" x14ac:dyDescent="0.25">
      <c r="A184" s="39" t="s">
        <v>382</v>
      </c>
      <c r="B184" s="41" t="s">
        <v>1022</v>
      </c>
      <c r="C184">
        <v>2</v>
      </c>
      <c r="D184" t="str">
        <f>HLOOKUP(C184,CÓDIGO,2,FALSE)</f>
        <v>Baja</v>
      </c>
    </row>
    <row r="185" spans="1:4" x14ac:dyDescent="0.25">
      <c r="A185" s="40" t="s">
        <v>188</v>
      </c>
      <c r="B185" s="41" t="s">
        <v>1023</v>
      </c>
      <c r="C185">
        <v>3</v>
      </c>
      <c r="D185" t="str">
        <f>HLOOKUP(C185,CÓDIGO,2,FALSE)</f>
        <v>Regular</v>
      </c>
    </row>
    <row r="186" spans="1:4" x14ac:dyDescent="0.25">
      <c r="A186" s="42" t="s">
        <v>189</v>
      </c>
      <c r="B186" s="41" t="s">
        <v>1024</v>
      </c>
      <c r="C186">
        <v>2</v>
      </c>
      <c r="D186" t="str">
        <f>HLOOKUP(C186,CÓDIGO,2,FALSE)</f>
        <v>Baja</v>
      </c>
    </row>
    <row r="187" spans="1:4" x14ac:dyDescent="0.25">
      <c r="A187" s="43" t="s">
        <v>190</v>
      </c>
      <c r="B187" s="41" t="s">
        <v>1025</v>
      </c>
      <c r="C187">
        <v>4</v>
      </c>
      <c r="D187" t="str">
        <f>HLOOKUP(C187,CÓDIGO,2,FALSE)</f>
        <v>Alta</v>
      </c>
    </row>
    <row r="188" spans="1:4" x14ac:dyDescent="0.25">
      <c r="A188" s="44" t="s">
        <v>191</v>
      </c>
      <c r="B188" s="41" t="s">
        <v>1026</v>
      </c>
      <c r="C188">
        <v>5</v>
      </c>
      <c r="D188" t="str">
        <f>HLOOKUP(C188,CÓDIGO,2,FALSE)</f>
        <v>Muy alta</v>
      </c>
    </row>
    <row r="189" spans="1:4" x14ac:dyDescent="0.25">
      <c r="A189" s="40" t="s">
        <v>192</v>
      </c>
      <c r="B189" s="41" t="s">
        <v>1027</v>
      </c>
      <c r="C189">
        <v>1</v>
      </c>
      <c r="D189" t="str">
        <f>HLOOKUP(C189,CÓDIGO,2,FALSE)</f>
        <v>Muy baja</v>
      </c>
    </row>
    <row r="190" spans="1:4" x14ac:dyDescent="0.25">
      <c r="A190" s="43" t="s">
        <v>193</v>
      </c>
      <c r="B190" s="41" t="s">
        <v>1028</v>
      </c>
      <c r="C190">
        <v>3</v>
      </c>
      <c r="D190" t="str">
        <f>HLOOKUP(C190,CÓDIGO,2,FALSE)</f>
        <v>Regular</v>
      </c>
    </row>
    <row r="191" spans="1:4" x14ac:dyDescent="0.25">
      <c r="A191" s="40" t="s">
        <v>194</v>
      </c>
      <c r="B191" s="41" t="s">
        <v>1029</v>
      </c>
      <c r="C191">
        <v>1</v>
      </c>
      <c r="D191" t="str">
        <f>HLOOKUP(C191,CÓDIGO,2,FALSE)</f>
        <v>Muy baja</v>
      </c>
    </row>
    <row r="192" spans="1:4" x14ac:dyDescent="0.25">
      <c r="A192" s="43" t="s">
        <v>195</v>
      </c>
      <c r="B192" s="41" t="s">
        <v>1030</v>
      </c>
      <c r="C192">
        <v>3</v>
      </c>
      <c r="D192" t="str">
        <f>HLOOKUP(C192,CÓDIGO,2,FALSE)</f>
        <v>Regular</v>
      </c>
    </row>
    <row r="193" spans="1:4" x14ac:dyDescent="0.25">
      <c r="A193" s="42" t="s">
        <v>196</v>
      </c>
      <c r="B193" s="41" t="s">
        <v>1031</v>
      </c>
      <c r="C193">
        <v>3</v>
      </c>
      <c r="D193" t="str">
        <f>HLOOKUP(C193,CÓDIGO,2,FALSE)</f>
        <v>Regular</v>
      </c>
    </row>
    <row r="194" spans="1:4" x14ac:dyDescent="0.25">
      <c r="A194" s="44" t="s">
        <v>197</v>
      </c>
      <c r="B194" s="41" t="s">
        <v>1032</v>
      </c>
      <c r="C194">
        <v>2</v>
      </c>
      <c r="D194" t="str">
        <f>HLOOKUP(C194,CÓDIGO,2,FALSE)</f>
        <v>Baja</v>
      </c>
    </row>
    <row r="195" spans="1:4" x14ac:dyDescent="0.25">
      <c r="A195" s="44" t="s">
        <v>198</v>
      </c>
      <c r="B195" s="41" t="s">
        <v>1033</v>
      </c>
      <c r="C195">
        <v>2</v>
      </c>
      <c r="D195" t="str">
        <f>HLOOKUP(C195,CÓDIGO,2,FALSE)</f>
        <v>Baja</v>
      </c>
    </row>
    <row r="196" spans="1:4" x14ac:dyDescent="0.25">
      <c r="A196" s="42" t="s">
        <v>199</v>
      </c>
      <c r="B196" s="41" t="s">
        <v>1034</v>
      </c>
      <c r="C196">
        <v>1</v>
      </c>
      <c r="D196" t="str">
        <f>HLOOKUP(C196,CÓDIGO,2,FALSE)</f>
        <v>Muy baja</v>
      </c>
    </row>
    <row r="197" spans="1:4" x14ac:dyDescent="0.25">
      <c r="A197" s="42" t="s">
        <v>200</v>
      </c>
      <c r="B197" s="41" t="s">
        <v>1035</v>
      </c>
      <c r="C197">
        <v>3</v>
      </c>
      <c r="D197" t="str">
        <f>HLOOKUP(C197,CÓDIGO,2,FALSE)</f>
        <v>Regular</v>
      </c>
    </row>
    <row r="198" spans="1:4" x14ac:dyDescent="0.25">
      <c r="A198" s="43" t="s">
        <v>201</v>
      </c>
      <c r="B198" s="41" t="s">
        <v>1036</v>
      </c>
      <c r="C198">
        <v>5</v>
      </c>
      <c r="D198" t="str">
        <f>HLOOKUP(C198,CÓDIGO,2,FALSE)</f>
        <v>Muy alta</v>
      </c>
    </row>
    <row r="199" spans="1:4" x14ac:dyDescent="0.25">
      <c r="A199" s="43" t="s">
        <v>202</v>
      </c>
      <c r="B199" s="41" t="s">
        <v>1037</v>
      </c>
      <c r="C199">
        <v>1</v>
      </c>
      <c r="D199" t="str">
        <f>HLOOKUP(C199,CÓDIGO,2,FALSE)</f>
        <v>Muy baja</v>
      </c>
    </row>
    <row r="200" spans="1:4" x14ac:dyDescent="0.25">
      <c r="A200" s="43" t="s">
        <v>203</v>
      </c>
      <c r="B200" s="41" t="s">
        <v>1038</v>
      </c>
      <c r="C200">
        <v>2</v>
      </c>
      <c r="D200" t="str">
        <f>HLOOKUP(C200,CÓDIGO,2,FALSE)</f>
        <v>Baja</v>
      </c>
    </row>
    <row r="201" spans="1:4" x14ac:dyDescent="0.25">
      <c r="A201" s="42" t="s">
        <v>383</v>
      </c>
      <c r="B201" s="41" t="s">
        <v>1039</v>
      </c>
      <c r="C201">
        <v>3</v>
      </c>
      <c r="D201" t="str">
        <f>HLOOKUP(C201,CÓDIGO,2,FALSE)</f>
        <v>Regular</v>
      </c>
    </row>
    <row r="202" spans="1:4" x14ac:dyDescent="0.25">
      <c r="A202" s="44" t="s">
        <v>384</v>
      </c>
      <c r="B202" s="41" t="s">
        <v>1040</v>
      </c>
      <c r="C202">
        <v>4</v>
      </c>
      <c r="D202" t="str">
        <f>HLOOKUP(C202,CÓDIGO,2,FALSE)</f>
        <v>Alta</v>
      </c>
    </row>
    <row r="203" spans="1:4" x14ac:dyDescent="0.25">
      <c r="A203" s="44" t="s">
        <v>385</v>
      </c>
      <c r="B203" s="41" t="s">
        <v>1041</v>
      </c>
      <c r="C203">
        <v>3</v>
      </c>
      <c r="D203" t="str">
        <f>HLOOKUP(C203,CÓDIGO,2,FALSE)</f>
        <v>Regular</v>
      </c>
    </row>
    <row r="204" spans="1:4" x14ac:dyDescent="0.25">
      <c r="A204" s="42" t="s">
        <v>386</v>
      </c>
      <c r="B204" s="41" t="s">
        <v>1042</v>
      </c>
      <c r="C204">
        <v>5</v>
      </c>
      <c r="D204" t="str">
        <f>HLOOKUP(C204,CÓDIGO,2,FALSE)</f>
        <v>Muy alta</v>
      </c>
    </row>
    <row r="205" spans="1:4" x14ac:dyDescent="0.25">
      <c r="A205" s="45" t="s">
        <v>387</v>
      </c>
      <c r="B205" s="41" t="s">
        <v>1043</v>
      </c>
      <c r="C205">
        <v>2</v>
      </c>
      <c r="D205" t="str">
        <f>HLOOKUP(C205,CÓDIGO,2,FALSE)</f>
        <v>Baja</v>
      </c>
    </row>
    <row r="206" spans="1:4" x14ac:dyDescent="0.25">
      <c r="A206" s="40" t="s">
        <v>388</v>
      </c>
      <c r="B206" s="41" t="s">
        <v>1044</v>
      </c>
      <c r="C206">
        <v>2</v>
      </c>
      <c r="D206" t="str">
        <f>HLOOKUP(C206,CÓDIGO,2,FALSE)</f>
        <v>Baja</v>
      </c>
    </row>
    <row r="207" spans="1:4" x14ac:dyDescent="0.25">
      <c r="A207" s="53" t="s">
        <v>389</v>
      </c>
      <c r="B207" s="41" t="s">
        <v>1045</v>
      </c>
      <c r="C207">
        <v>5</v>
      </c>
      <c r="D207" t="str">
        <f>HLOOKUP(C207,CÓDIGO,2,FALSE)</f>
        <v>Muy alta</v>
      </c>
    </row>
    <row r="208" spans="1:4" x14ac:dyDescent="0.25">
      <c r="A208" s="46" t="s">
        <v>390</v>
      </c>
      <c r="B208" s="41" t="s">
        <v>1046</v>
      </c>
      <c r="C208">
        <v>4</v>
      </c>
      <c r="D208" t="str">
        <f>HLOOKUP(C208,CÓDIGO,2,FALSE)</f>
        <v>Alta</v>
      </c>
    </row>
    <row r="209" spans="1:4" x14ac:dyDescent="0.25">
      <c r="A209" s="46" t="s">
        <v>391</v>
      </c>
      <c r="B209" s="41" t="s">
        <v>1047</v>
      </c>
      <c r="C209">
        <v>3</v>
      </c>
      <c r="D209" t="str">
        <f>HLOOKUP(C209,CÓDIGO,2,FALSE)</f>
        <v>Regular</v>
      </c>
    </row>
    <row r="210" spans="1:4" x14ac:dyDescent="0.25">
      <c r="A210" s="45" t="s">
        <v>204</v>
      </c>
      <c r="B210" s="41" t="s">
        <v>1048</v>
      </c>
      <c r="C210">
        <v>4</v>
      </c>
      <c r="D210" t="str">
        <f>HLOOKUP(C210,CÓDIGO,2,FALSE)</f>
        <v>Alta</v>
      </c>
    </row>
    <row r="211" spans="1:4" x14ac:dyDescent="0.25">
      <c r="A211" s="42" t="s">
        <v>205</v>
      </c>
      <c r="B211" s="41" t="s">
        <v>1049</v>
      </c>
      <c r="C211">
        <v>5</v>
      </c>
      <c r="D211" t="str">
        <f>HLOOKUP(C211,CÓDIGO,2,FALSE)</f>
        <v>Muy alta</v>
      </c>
    </row>
    <row r="212" spans="1:4" x14ac:dyDescent="0.25">
      <c r="A212" s="43" t="s">
        <v>206</v>
      </c>
      <c r="B212" s="41" t="s">
        <v>1050</v>
      </c>
      <c r="C212">
        <v>2</v>
      </c>
      <c r="D212" t="str">
        <f>HLOOKUP(C212,CÓDIGO,2,FALSE)</f>
        <v>Baja</v>
      </c>
    </row>
    <row r="213" spans="1:4" x14ac:dyDescent="0.25">
      <c r="A213" s="49" t="s">
        <v>207</v>
      </c>
      <c r="B213" s="41" t="s">
        <v>1051</v>
      </c>
      <c r="C213">
        <v>2</v>
      </c>
      <c r="D213" t="str">
        <f>HLOOKUP(C213,CÓDIGO,2,FALSE)</f>
        <v>Baja</v>
      </c>
    </row>
    <row r="214" spans="1:4" x14ac:dyDescent="0.25">
      <c r="A214" s="49" t="s">
        <v>208</v>
      </c>
      <c r="B214" s="41" t="s">
        <v>1052</v>
      </c>
      <c r="C214">
        <v>1</v>
      </c>
      <c r="D214" t="str">
        <f>HLOOKUP(C214,CÓDIGO,2,FALSE)</f>
        <v>Muy baja</v>
      </c>
    </row>
    <row r="215" spans="1:4" x14ac:dyDescent="0.25">
      <c r="A215" s="49" t="s">
        <v>209</v>
      </c>
      <c r="B215" s="41" t="s">
        <v>1053</v>
      </c>
      <c r="C215">
        <v>3</v>
      </c>
      <c r="D215" t="str">
        <f>HLOOKUP(C215,CÓDIGO,2,FALSE)</f>
        <v>Regular</v>
      </c>
    </row>
    <row r="216" spans="1:4" x14ac:dyDescent="0.25">
      <c r="A216" s="43" t="s">
        <v>210</v>
      </c>
      <c r="B216" s="41" t="s">
        <v>1054</v>
      </c>
      <c r="C216">
        <v>4</v>
      </c>
      <c r="D216" t="str">
        <f>HLOOKUP(C216,CÓDIGO,2,FALSE)</f>
        <v>Alta</v>
      </c>
    </row>
    <row r="217" spans="1:4" x14ac:dyDescent="0.25">
      <c r="A217" s="42" t="s">
        <v>211</v>
      </c>
      <c r="B217" s="41" t="s">
        <v>1055</v>
      </c>
      <c r="C217">
        <v>4</v>
      </c>
      <c r="D217" t="str">
        <f>HLOOKUP(C217,CÓDIGO,2,FALSE)</f>
        <v>Alta</v>
      </c>
    </row>
    <row r="218" spans="1:4" x14ac:dyDescent="0.25">
      <c r="A218" s="43" t="s">
        <v>212</v>
      </c>
      <c r="B218" s="41" t="s">
        <v>1056</v>
      </c>
      <c r="C218">
        <v>4</v>
      </c>
      <c r="D218" t="str">
        <f>HLOOKUP(C218,CÓDIGO,2,FALSE)</f>
        <v>Alta</v>
      </c>
    </row>
    <row r="219" spans="1:4" x14ac:dyDescent="0.25">
      <c r="A219" s="49" t="s">
        <v>213</v>
      </c>
      <c r="B219" s="41" t="s">
        <v>1057</v>
      </c>
      <c r="C219">
        <v>5</v>
      </c>
      <c r="D219" t="str">
        <f>HLOOKUP(C219,CÓDIGO,2,FALSE)</f>
        <v>Muy alta</v>
      </c>
    </row>
    <row r="220" spans="1:4" x14ac:dyDescent="0.25">
      <c r="A220" s="49" t="s">
        <v>214</v>
      </c>
      <c r="B220" s="41" t="s">
        <v>1058</v>
      </c>
      <c r="C220">
        <v>1</v>
      </c>
      <c r="D220" t="str">
        <f>HLOOKUP(C220,CÓDIGO,2,FALSE)</f>
        <v>Muy baja</v>
      </c>
    </row>
    <row r="221" spans="1:4" x14ac:dyDescent="0.25">
      <c r="A221" s="44" t="s">
        <v>215</v>
      </c>
      <c r="B221" s="41" t="s">
        <v>1059</v>
      </c>
      <c r="C221">
        <v>2</v>
      </c>
      <c r="D221" t="str">
        <f>HLOOKUP(C221,CÓDIGO,2,FALSE)</f>
        <v>Baja</v>
      </c>
    </row>
    <row r="222" spans="1:4" x14ac:dyDescent="0.25">
      <c r="A222" s="47" t="s">
        <v>216</v>
      </c>
      <c r="B222" s="41" t="s">
        <v>1060</v>
      </c>
      <c r="C222">
        <v>3</v>
      </c>
      <c r="D222" t="str">
        <f>HLOOKUP(C222,CÓDIGO,2,FALSE)</f>
        <v>Regular</v>
      </c>
    </row>
    <row r="223" spans="1:4" x14ac:dyDescent="0.25">
      <c r="A223" s="40" t="s">
        <v>217</v>
      </c>
      <c r="B223" s="41" t="s">
        <v>1061</v>
      </c>
      <c r="C223">
        <v>2</v>
      </c>
      <c r="D223" t="str">
        <f>HLOOKUP(C223,CÓDIGO,2,FALSE)</f>
        <v>Baja</v>
      </c>
    </row>
    <row r="224" spans="1:4" x14ac:dyDescent="0.25">
      <c r="A224" s="42" t="s">
        <v>218</v>
      </c>
      <c r="B224" s="41" t="s">
        <v>1062</v>
      </c>
      <c r="C224">
        <v>5</v>
      </c>
      <c r="D224" t="str">
        <f>HLOOKUP(C224,CÓDIGO,2,FALSE)</f>
        <v>Muy alta</v>
      </c>
    </row>
    <row r="225" spans="1:4" x14ac:dyDescent="0.25">
      <c r="A225" s="43" t="s">
        <v>219</v>
      </c>
      <c r="B225" s="41" t="s">
        <v>1063</v>
      </c>
      <c r="C225">
        <v>5</v>
      </c>
      <c r="D225" t="str">
        <f>HLOOKUP(C225,CÓDIGO,2,FALSE)</f>
        <v>Muy alta</v>
      </c>
    </row>
    <row r="226" spans="1:4" x14ac:dyDescent="0.25">
      <c r="A226" s="40" t="s">
        <v>220</v>
      </c>
      <c r="B226" s="41" t="s">
        <v>1064</v>
      </c>
      <c r="C226">
        <v>1</v>
      </c>
      <c r="D226" t="str">
        <f>HLOOKUP(C226,CÓDIGO,2,FALSE)</f>
        <v>Muy baja</v>
      </c>
    </row>
    <row r="227" spans="1:4" x14ac:dyDescent="0.25">
      <c r="A227" s="40" t="s">
        <v>221</v>
      </c>
      <c r="B227" s="41" t="s">
        <v>1065</v>
      </c>
      <c r="C227">
        <v>4</v>
      </c>
      <c r="D227" t="str">
        <f>HLOOKUP(C227,CÓDIGO,2,FALSE)</f>
        <v>Alta</v>
      </c>
    </row>
    <row r="228" spans="1:4" x14ac:dyDescent="0.25">
      <c r="A228" s="40" t="s">
        <v>222</v>
      </c>
      <c r="B228" s="41" t="s">
        <v>1066</v>
      </c>
      <c r="C228">
        <v>4</v>
      </c>
      <c r="D228" t="str">
        <f>HLOOKUP(C228,CÓDIGO,2,FALSE)</f>
        <v>Alta</v>
      </c>
    </row>
    <row r="229" spans="1:4" x14ac:dyDescent="0.25">
      <c r="A229" s="42" t="s">
        <v>223</v>
      </c>
      <c r="B229" s="41" t="s">
        <v>1067</v>
      </c>
      <c r="C229">
        <v>4</v>
      </c>
      <c r="D229" t="str">
        <f>HLOOKUP(C229,CÓDIGO,2,FALSE)</f>
        <v>Alta</v>
      </c>
    </row>
    <row r="230" spans="1:4" x14ac:dyDescent="0.25">
      <c r="A230" s="40" t="s">
        <v>224</v>
      </c>
      <c r="B230" s="41" t="s">
        <v>1068</v>
      </c>
      <c r="C230">
        <v>1</v>
      </c>
      <c r="D230" t="str">
        <f>HLOOKUP(C230,CÓDIGO,2,FALSE)</f>
        <v>Muy baja</v>
      </c>
    </row>
    <row r="231" spans="1:4" x14ac:dyDescent="0.25">
      <c r="A231" s="42" t="s">
        <v>225</v>
      </c>
      <c r="B231" s="41" t="s">
        <v>1069</v>
      </c>
      <c r="C231">
        <v>5</v>
      </c>
      <c r="D231" t="str">
        <f>HLOOKUP(C231,CÓDIGO,2,FALSE)</f>
        <v>Muy alta</v>
      </c>
    </row>
    <row r="232" spans="1:4" x14ac:dyDescent="0.25">
      <c r="A232" s="42" t="s">
        <v>226</v>
      </c>
      <c r="B232" s="41" t="s">
        <v>1070</v>
      </c>
      <c r="C232">
        <v>4</v>
      </c>
      <c r="D232" t="str">
        <f>HLOOKUP(C232,CÓDIGO,2,FALSE)</f>
        <v>Alta</v>
      </c>
    </row>
    <row r="233" spans="1:4" x14ac:dyDescent="0.25">
      <c r="A233" s="43" t="s">
        <v>392</v>
      </c>
      <c r="B233" s="41" t="s">
        <v>1071</v>
      </c>
      <c r="C233">
        <v>2</v>
      </c>
      <c r="D233" t="str">
        <f>HLOOKUP(C233,CÓDIGO,2,FALSE)</f>
        <v>Baja</v>
      </c>
    </row>
    <row r="234" spans="1:4" x14ac:dyDescent="0.25">
      <c r="A234" s="42" t="s">
        <v>227</v>
      </c>
      <c r="B234" s="41" t="s">
        <v>1072</v>
      </c>
      <c r="C234">
        <v>3</v>
      </c>
      <c r="D234" t="str">
        <f>HLOOKUP(C234,CÓDIGO,2,FALSE)</f>
        <v>Regular</v>
      </c>
    </row>
    <row r="235" spans="1:4" x14ac:dyDescent="0.25">
      <c r="A235" s="43" t="s">
        <v>228</v>
      </c>
      <c r="B235" s="41" t="s">
        <v>1073</v>
      </c>
      <c r="C235">
        <v>3</v>
      </c>
      <c r="D235" t="str">
        <f>HLOOKUP(C235,CÓDIGO,2,FALSE)</f>
        <v>Regular</v>
      </c>
    </row>
    <row r="236" spans="1:4" x14ac:dyDescent="0.25">
      <c r="A236" s="50" t="s">
        <v>229</v>
      </c>
      <c r="B236" s="41" t="s">
        <v>1074</v>
      </c>
      <c r="C236">
        <v>3</v>
      </c>
      <c r="D236" t="str">
        <f>HLOOKUP(C236,CÓDIGO,2,FALSE)</f>
        <v>Regular</v>
      </c>
    </row>
    <row r="237" spans="1:4" x14ac:dyDescent="0.25">
      <c r="A237" s="40" t="s">
        <v>230</v>
      </c>
      <c r="B237" s="41" t="s">
        <v>1075</v>
      </c>
      <c r="C237">
        <v>3</v>
      </c>
      <c r="D237" t="str">
        <f>HLOOKUP(C237,CÓDIGO,2,FALSE)</f>
        <v>Regular</v>
      </c>
    </row>
    <row r="238" spans="1:4" x14ac:dyDescent="0.25">
      <c r="A238" s="51" t="s">
        <v>231</v>
      </c>
      <c r="B238" s="41" t="s">
        <v>1076</v>
      </c>
      <c r="C238">
        <v>3</v>
      </c>
      <c r="D238" t="str">
        <f>HLOOKUP(C238,CÓDIGO,2,FALSE)</f>
        <v>Regular</v>
      </c>
    </row>
    <row r="239" spans="1:4" x14ac:dyDescent="0.25">
      <c r="A239" s="45" t="s">
        <v>232</v>
      </c>
      <c r="B239" s="41" t="s">
        <v>1077</v>
      </c>
      <c r="C239">
        <v>3</v>
      </c>
      <c r="D239" t="str">
        <f>HLOOKUP(C239,CÓDIGO,2,FALSE)</f>
        <v>Regular</v>
      </c>
    </row>
    <row r="240" spans="1:4" x14ac:dyDescent="0.25">
      <c r="A240" s="45" t="s">
        <v>233</v>
      </c>
      <c r="B240" s="41" t="s">
        <v>1078</v>
      </c>
      <c r="C240">
        <v>1</v>
      </c>
      <c r="D240" t="str">
        <f>HLOOKUP(C240,CÓDIGO,2,FALSE)</f>
        <v>Muy baja</v>
      </c>
    </row>
    <row r="241" spans="1:4" x14ac:dyDescent="0.25">
      <c r="A241" s="46" t="s">
        <v>234</v>
      </c>
      <c r="B241" s="41" t="s">
        <v>1079</v>
      </c>
      <c r="C241">
        <v>4</v>
      </c>
      <c r="D241" t="str">
        <f>HLOOKUP(C241,CÓDIGO,2,FALSE)</f>
        <v>Alta</v>
      </c>
    </row>
    <row r="242" spans="1:4" x14ac:dyDescent="0.25">
      <c r="A242" s="42" t="s">
        <v>235</v>
      </c>
      <c r="B242" s="41" t="s">
        <v>1080</v>
      </c>
      <c r="C242">
        <v>3</v>
      </c>
      <c r="D242" t="str">
        <f>HLOOKUP(C242,CÓDIGO,2,FALSE)</f>
        <v>Regular</v>
      </c>
    </row>
    <row r="243" spans="1:4" x14ac:dyDescent="0.25">
      <c r="A243" s="45" t="s">
        <v>236</v>
      </c>
      <c r="B243" s="41" t="s">
        <v>1081</v>
      </c>
      <c r="C243">
        <v>5</v>
      </c>
      <c r="D243" t="str">
        <f>HLOOKUP(C243,CÓDIGO,2,FALSE)</f>
        <v>Muy alta</v>
      </c>
    </row>
    <row r="244" spans="1:4" x14ac:dyDescent="0.25">
      <c r="A244" s="44" t="s">
        <v>237</v>
      </c>
      <c r="B244" s="41" t="s">
        <v>1082</v>
      </c>
      <c r="C244">
        <v>5</v>
      </c>
      <c r="D244" t="str">
        <f>HLOOKUP(C244,CÓDIGO,2,FALSE)</f>
        <v>Muy alta</v>
      </c>
    </row>
    <row r="245" spans="1:4" x14ac:dyDescent="0.25">
      <c r="A245" s="42" t="s">
        <v>393</v>
      </c>
      <c r="B245" s="41" t="s">
        <v>1083</v>
      </c>
      <c r="C245">
        <v>3</v>
      </c>
      <c r="D245" t="str">
        <f>HLOOKUP(C245,CÓDIGO,2,FALSE)</f>
        <v>Regular</v>
      </c>
    </row>
    <row r="246" spans="1:4" x14ac:dyDescent="0.25">
      <c r="A246" s="47" t="s">
        <v>394</v>
      </c>
      <c r="B246" s="41" t="s">
        <v>1084</v>
      </c>
      <c r="C246">
        <v>5</v>
      </c>
      <c r="D246" t="str">
        <f>HLOOKUP(C246,CÓDIGO,2,FALSE)</f>
        <v>Muy alta</v>
      </c>
    </row>
    <row r="247" spans="1:4" x14ac:dyDescent="0.25">
      <c r="A247" s="42" t="s">
        <v>395</v>
      </c>
      <c r="B247" s="41" t="s">
        <v>1085</v>
      </c>
      <c r="C247">
        <v>1</v>
      </c>
      <c r="D247" t="str">
        <f>HLOOKUP(C247,CÓDIGO,2,FALSE)</f>
        <v>Muy baja</v>
      </c>
    </row>
    <row r="248" spans="1:4" x14ac:dyDescent="0.25">
      <c r="A248" s="43" t="s">
        <v>396</v>
      </c>
      <c r="B248" s="41" t="s">
        <v>1086</v>
      </c>
      <c r="C248">
        <v>5</v>
      </c>
      <c r="D248" t="str">
        <f>HLOOKUP(C248,CÓDIGO,2,FALSE)</f>
        <v>Muy alta</v>
      </c>
    </row>
    <row r="249" spans="1:4" x14ac:dyDescent="0.25">
      <c r="A249" s="45" t="s">
        <v>397</v>
      </c>
      <c r="B249" s="41" t="s">
        <v>1087</v>
      </c>
      <c r="C249">
        <v>2</v>
      </c>
      <c r="D249" t="str">
        <f>HLOOKUP(C249,CÓDIGO,2,FALSE)</f>
        <v>Baja</v>
      </c>
    </row>
    <row r="250" spans="1:4" x14ac:dyDescent="0.25">
      <c r="A250" s="40" t="s">
        <v>238</v>
      </c>
      <c r="B250" s="41" t="s">
        <v>1088</v>
      </c>
      <c r="C250">
        <v>2</v>
      </c>
      <c r="D250" t="str">
        <f>HLOOKUP(C250,CÓDIGO,2,FALSE)</f>
        <v>Baja</v>
      </c>
    </row>
    <row r="251" spans="1:4" x14ac:dyDescent="0.25">
      <c r="A251" s="44" t="s">
        <v>239</v>
      </c>
      <c r="B251" s="41" t="s">
        <v>1089</v>
      </c>
      <c r="C251">
        <v>5</v>
      </c>
      <c r="D251" t="str">
        <f>HLOOKUP(C251,CÓDIGO,2,FALSE)</f>
        <v>Muy alta</v>
      </c>
    </row>
    <row r="252" spans="1:4" x14ac:dyDescent="0.25">
      <c r="A252" s="40" t="s">
        <v>240</v>
      </c>
      <c r="B252" s="41"/>
      <c r="D252" t="e">
        <f>HLOOKUP(C252,CÓDIGO,2,FALSE)</f>
        <v>#N/A</v>
      </c>
    </row>
    <row r="253" spans="1:4" x14ac:dyDescent="0.25">
      <c r="A253" s="40" t="s">
        <v>241</v>
      </c>
      <c r="B253" s="41"/>
      <c r="D253" t="e">
        <f>HLOOKUP(C253,CÓDIGO,2,FALSE)</f>
        <v>#N/A</v>
      </c>
    </row>
    <row r="254" spans="1:4" x14ac:dyDescent="0.25">
      <c r="A254" s="45" t="s">
        <v>242</v>
      </c>
      <c r="B254" s="41"/>
      <c r="D254" t="e">
        <f>HLOOKUP(C254,CÓDIGO,2,FALSE)</f>
        <v>#N/A</v>
      </c>
    </row>
    <row r="255" spans="1:4" x14ac:dyDescent="0.25">
      <c r="A255" s="42" t="s">
        <v>243</v>
      </c>
      <c r="B255" s="41"/>
      <c r="D255" t="e">
        <f>HLOOKUP(C255,CÓDIGO,2,FALSE)</f>
        <v>#N/A</v>
      </c>
    </row>
    <row r="256" spans="1:4" x14ac:dyDescent="0.25">
      <c r="A256" s="40" t="s">
        <v>244</v>
      </c>
      <c r="B256" s="41"/>
      <c r="D256" t="e">
        <f>HLOOKUP(C256,CÓDIGO,2,FALSE)</f>
        <v>#N/A</v>
      </c>
    </row>
    <row r="257" spans="1:4" x14ac:dyDescent="0.25">
      <c r="A257" s="42" t="s">
        <v>245</v>
      </c>
      <c r="B257" s="41"/>
      <c r="D257" t="e">
        <f>HLOOKUP(C257,CÓDIGO,2,FALSE)</f>
        <v>#N/A</v>
      </c>
    </row>
    <row r="258" spans="1:4" x14ac:dyDescent="0.25">
      <c r="A258" s="42" t="s">
        <v>246</v>
      </c>
      <c r="B258" s="41"/>
      <c r="D258" t="e">
        <f>HLOOKUP(C258,CÓDIGO,2,FALSE)</f>
        <v>#N/A</v>
      </c>
    </row>
    <row r="259" spans="1:4" x14ac:dyDescent="0.25">
      <c r="A259" s="45" t="s">
        <v>247</v>
      </c>
      <c r="B259" s="41"/>
      <c r="D259" t="e">
        <f>HLOOKUP(C259,CÓDIGO,2,FALSE)</f>
        <v>#N/A</v>
      </c>
    </row>
    <row r="260" spans="1:4" x14ac:dyDescent="0.25">
      <c r="A260" s="44" t="s">
        <v>248</v>
      </c>
      <c r="B260" s="41"/>
      <c r="D260" t="e">
        <f>HLOOKUP(C260,CÓDIGO,2,FALSE)</f>
        <v>#N/A</v>
      </c>
    </row>
    <row r="261" spans="1:4" x14ac:dyDescent="0.25">
      <c r="A261" s="42" t="s">
        <v>249</v>
      </c>
      <c r="B261" s="41"/>
      <c r="D261" t="e">
        <f>HLOOKUP(C261,CÓDIGO,2,FALSE)</f>
        <v>#N/A</v>
      </c>
    </row>
    <row r="262" spans="1:4" x14ac:dyDescent="0.25">
      <c r="A262" s="46" t="s">
        <v>398</v>
      </c>
      <c r="B262" s="41"/>
      <c r="D262" t="e">
        <f>HLOOKUP(C262,CÓDIGO,2,FALSE)</f>
        <v>#N/A</v>
      </c>
    </row>
    <row r="263" spans="1:4" x14ac:dyDescent="0.25">
      <c r="A263" s="46" t="s">
        <v>399</v>
      </c>
      <c r="B263" s="41"/>
      <c r="D263" t="e">
        <f>HLOOKUP(C263,CÓDIGO,2,FALSE)</f>
        <v>#N/A</v>
      </c>
    </row>
    <row r="264" spans="1:4" x14ac:dyDescent="0.25">
      <c r="A264" s="44" t="s">
        <v>250</v>
      </c>
      <c r="B264" s="41"/>
      <c r="D264" t="e">
        <f>HLOOKUP(C264,CÓDIGO,2,FALSE)</f>
        <v>#N/A</v>
      </c>
    </row>
    <row r="265" spans="1:4" x14ac:dyDescent="0.25">
      <c r="A265" s="43" t="s">
        <v>251</v>
      </c>
      <c r="B265" s="41"/>
      <c r="D265" t="e">
        <f>HLOOKUP(C265,CÓDIGO,2,FALSE)</f>
        <v>#N/A</v>
      </c>
    </row>
    <row r="266" spans="1:4" x14ac:dyDescent="0.25">
      <c r="A266" s="49" t="s">
        <v>252</v>
      </c>
      <c r="B266" s="41"/>
      <c r="D266" t="e">
        <f>HLOOKUP(C266,CÓDIGO,2,FALSE)</f>
        <v>#N/A</v>
      </c>
    </row>
    <row r="267" spans="1:4" x14ac:dyDescent="0.25">
      <c r="A267" s="42" t="s">
        <v>253</v>
      </c>
      <c r="B267" s="41"/>
      <c r="D267" t="e">
        <f>HLOOKUP(C267,CÓDIGO,2,FALSE)</f>
        <v>#N/A</v>
      </c>
    </row>
    <row r="268" spans="1:4" x14ac:dyDescent="0.25">
      <c r="A268" s="42" t="s">
        <v>254</v>
      </c>
      <c r="B268" s="41"/>
      <c r="D268" t="e">
        <f>HLOOKUP(C268,CÓDIGO,2,FALSE)</f>
        <v>#N/A</v>
      </c>
    </row>
    <row r="269" spans="1:4" x14ac:dyDescent="0.25">
      <c r="A269" s="45" t="s">
        <v>400</v>
      </c>
      <c r="B269" s="41"/>
      <c r="D269" t="e">
        <f>HLOOKUP(C269,CÓDIGO,2,FALSE)</f>
        <v>#N/A</v>
      </c>
    </row>
    <row r="270" spans="1:4" x14ac:dyDescent="0.25">
      <c r="A270" s="45" t="s">
        <v>401</v>
      </c>
      <c r="B270" s="41"/>
      <c r="D270" t="e">
        <f>HLOOKUP(C270,CÓDIGO,2,FALSE)</f>
        <v>#N/A</v>
      </c>
    </row>
    <row r="271" spans="1:4" x14ac:dyDescent="0.25">
      <c r="A271" s="45" t="s">
        <v>402</v>
      </c>
      <c r="B271" s="41"/>
      <c r="D271" t="e">
        <f>HLOOKUP(C271,CÓDIGO,2,FALSE)</f>
        <v>#N/A</v>
      </c>
    </row>
    <row r="272" spans="1:4" x14ac:dyDescent="0.25">
      <c r="A272" s="47" t="s">
        <v>255</v>
      </c>
      <c r="B272" s="41"/>
      <c r="D272" t="e">
        <f>HLOOKUP(C272,CÓDIGO,2,FALSE)</f>
        <v>#N/A</v>
      </c>
    </row>
    <row r="273" spans="1:4" x14ac:dyDescent="0.25">
      <c r="A273" s="43" t="s">
        <v>256</v>
      </c>
      <c r="B273" s="41"/>
      <c r="D273" t="e">
        <f>HLOOKUP(C273,CÓDIGO,2,FALSE)</f>
        <v>#N/A</v>
      </c>
    </row>
    <row r="274" spans="1:4" x14ac:dyDescent="0.25">
      <c r="A274" s="44" t="s">
        <v>257</v>
      </c>
      <c r="B274" s="41"/>
      <c r="D274" t="e">
        <f>HLOOKUP(C274,CÓDIGO,2,FALSE)</f>
        <v>#N/A</v>
      </c>
    </row>
    <row r="275" spans="1:4" x14ac:dyDescent="0.25">
      <c r="A275" s="44" t="s">
        <v>258</v>
      </c>
      <c r="B275" s="41"/>
      <c r="D275" t="e">
        <f>HLOOKUP(C275,CÓDIGO,2,FALSE)</f>
        <v>#N/A</v>
      </c>
    </row>
    <row r="276" spans="1:4" x14ac:dyDescent="0.25">
      <c r="A276" s="49" t="s">
        <v>259</v>
      </c>
      <c r="B276" s="41"/>
      <c r="D276" t="e">
        <f>HLOOKUP(C276,CÓDIGO,2,FALSE)</f>
        <v>#N/A</v>
      </c>
    </row>
    <row r="277" spans="1:4" x14ac:dyDescent="0.25">
      <c r="A277" s="44" t="s">
        <v>260</v>
      </c>
      <c r="B277" s="41"/>
      <c r="D277" t="e">
        <f>HLOOKUP(C277,CÓDIGO,2,FALSE)</f>
        <v>#N/A</v>
      </c>
    </row>
    <row r="278" spans="1:4" x14ac:dyDescent="0.25">
      <c r="A278" s="44" t="s">
        <v>261</v>
      </c>
      <c r="B278" s="41"/>
      <c r="D278" t="e">
        <f>HLOOKUP(C278,CÓDIGO,2,FALSE)</f>
        <v>#N/A</v>
      </c>
    </row>
    <row r="279" spans="1:4" x14ac:dyDescent="0.25">
      <c r="A279" s="40" t="s">
        <v>262</v>
      </c>
      <c r="B279" s="41"/>
      <c r="D279" t="e">
        <f>HLOOKUP(C279,CÓDIGO,2,FALSE)</f>
        <v>#N/A</v>
      </c>
    </row>
    <row r="280" spans="1:4" x14ac:dyDescent="0.25">
      <c r="A280" s="44" t="s">
        <v>263</v>
      </c>
      <c r="B280" s="41"/>
      <c r="D280" t="e">
        <f>HLOOKUP(C280,CÓDIGO,2,FALSE)</f>
        <v>#N/A</v>
      </c>
    </row>
    <row r="281" spans="1:4" x14ac:dyDescent="0.25">
      <c r="A281" s="52" t="s">
        <v>264</v>
      </c>
      <c r="B281" s="41"/>
      <c r="D281" t="e">
        <f>HLOOKUP(C281,CÓDIGO,2,FALSE)</f>
        <v>#N/A</v>
      </c>
    </row>
    <row r="282" spans="1:4" x14ac:dyDescent="0.25">
      <c r="A282" s="43" t="s">
        <v>265</v>
      </c>
      <c r="B282" s="41"/>
      <c r="D282" t="e">
        <f>HLOOKUP(C282,CÓDIGO,2,FALSE)</f>
        <v>#N/A</v>
      </c>
    </row>
    <row r="283" spans="1:4" x14ac:dyDescent="0.25">
      <c r="A283" s="44" t="s">
        <v>266</v>
      </c>
      <c r="B283" s="41"/>
      <c r="D283" t="e">
        <f>HLOOKUP(C283,CÓDIGO,2,FALSE)</f>
        <v>#N/A</v>
      </c>
    </row>
    <row r="284" spans="1:4" x14ac:dyDescent="0.25">
      <c r="A284" s="43" t="s">
        <v>267</v>
      </c>
      <c r="B284" s="41"/>
      <c r="D284" t="e">
        <f>HLOOKUP(C284,CÓDIGO,2,FALSE)</f>
        <v>#N/A</v>
      </c>
    </row>
    <row r="285" spans="1:4" x14ac:dyDescent="0.25">
      <c r="A285" s="42" t="s">
        <v>268</v>
      </c>
      <c r="B285" s="41"/>
      <c r="D285" t="e">
        <f>HLOOKUP(C285,CÓDIGO,2,FALSE)</f>
        <v>#N/A</v>
      </c>
    </row>
    <row r="286" spans="1:4" x14ac:dyDescent="0.25">
      <c r="A286" s="42" t="s">
        <v>269</v>
      </c>
      <c r="B286" s="41"/>
      <c r="D286" t="e">
        <f>HLOOKUP(C286,CÓDIGO,2,FALSE)</f>
        <v>#N/A</v>
      </c>
    </row>
    <row r="287" spans="1:4" x14ac:dyDescent="0.25">
      <c r="A287" s="40" t="s">
        <v>270</v>
      </c>
      <c r="B287" s="41"/>
      <c r="D287" t="e">
        <f>HLOOKUP(C287,CÓDIGO,2,FALSE)</f>
        <v>#N/A</v>
      </c>
    </row>
    <row r="288" spans="1:4" x14ac:dyDescent="0.25">
      <c r="A288" s="45" t="s">
        <v>271</v>
      </c>
      <c r="B288" s="41"/>
      <c r="D288" t="e">
        <f>HLOOKUP(C288,CÓDIGO,2,FALSE)</f>
        <v>#N/A</v>
      </c>
    </row>
    <row r="289" spans="1:4" x14ac:dyDescent="0.25">
      <c r="A289" s="46" t="s">
        <v>272</v>
      </c>
      <c r="B289" s="41"/>
      <c r="D289" t="e">
        <f>HLOOKUP(C289,CÓDIGO,2,FALSE)</f>
        <v>#N/A</v>
      </c>
    </row>
    <row r="290" spans="1:4" x14ac:dyDescent="0.25">
      <c r="A290" s="42" t="s">
        <v>273</v>
      </c>
      <c r="B290" s="41"/>
      <c r="D290" t="e">
        <f>HLOOKUP(C290,CÓDIGO,2,FALSE)</f>
        <v>#N/A</v>
      </c>
    </row>
    <row r="291" spans="1:4" x14ac:dyDescent="0.25">
      <c r="A291" s="42" t="s">
        <v>274</v>
      </c>
      <c r="B291" s="41"/>
      <c r="D291" t="e">
        <f>HLOOKUP(C291,CÓDIGO,2,FALSE)</f>
        <v>#N/A</v>
      </c>
    </row>
    <row r="292" spans="1:4" x14ac:dyDescent="0.25">
      <c r="A292" s="45" t="s">
        <v>275</v>
      </c>
      <c r="B292" s="41"/>
      <c r="D292" t="e">
        <f>HLOOKUP(C292,CÓDIGO,2,FALSE)</f>
        <v>#N/A</v>
      </c>
    </row>
    <row r="293" spans="1:4" x14ac:dyDescent="0.25">
      <c r="A293" s="42" t="s">
        <v>276</v>
      </c>
      <c r="B293" s="41"/>
      <c r="D293" t="e">
        <f>HLOOKUP(C293,CÓDIGO,2,FALSE)</f>
        <v>#N/A</v>
      </c>
    </row>
    <row r="294" spans="1:4" x14ac:dyDescent="0.25">
      <c r="A294" s="45" t="s">
        <v>277</v>
      </c>
      <c r="B294" s="41"/>
      <c r="D294" t="e">
        <f>HLOOKUP(C294,CÓDIGO,2,FALSE)</f>
        <v>#N/A</v>
      </c>
    </row>
    <row r="295" spans="1:4" x14ac:dyDescent="0.25">
      <c r="A295" s="44" t="s">
        <v>278</v>
      </c>
      <c r="B295" s="41"/>
      <c r="D295" t="e">
        <f>HLOOKUP(C295,CÓDIGO,2,FALSE)</f>
        <v>#N/A</v>
      </c>
    </row>
    <row r="296" spans="1:4" x14ac:dyDescent="0.25">
      <c r="A296" s="46" t="s">
        <v>279</v>
      </c>
      <c r="B296" s="41"/>
      <c r="D296" t="e">
        <f>HLOOKUP(C296,CÓDIGO,2,FALSE)</f>
        <v>#N/A</v>
      </c>
    </row>
    <row r="297" spans="1:4" x14ac:dyDescent="0.25">
      <c r="A297" s="42" t="s">
        <v>280</v>
      </c>
      <c r="B297" s="41"/>
      <c r="D297" t="e">
        <f>HLOOKUP(C297,CÓDIGO,2,FALSE)</f>
        <v>#N/A</v>
      </c>
    </row>
    <row r="298" spans="1:4" x14ac:dyDescent="0.25">
      <c r="A298" s="42" t="s">
        <v>281</v>
      </c>
      <c r="B298" s="41"/>
      <c r="D298" t="e">
        <f>HLOOKUP(C298,CÓDIGO,2,FALSE)</f>
        <v>#N/A</v>
      </c>
    </row>
    <row r="299" spans="1:4" x14ac:dyDescent="0.25">
      <c r="A299" s="45" t="s">
        <v>282</v>
      </c>
      <c r="B299" s="41"/>
      <c r="D299" t="e">
        <f>HLOOKUP(C299,CÓDIGO,2,FALSE)</f>
        <v>#N/A</v>
      </c>
    </row>
    <row r="300" spans="1:4" x14ac:dyDescent="0.25">
      <c r="A300" s="42" t="s">
        <v>283</v>
      </c>
      <c r="B300" s="41"/>
      <c r="D300" t="e">
        <f>HLOOKUP(C300,CÓDIGO,2,FALSE)</f>
        <v>#N/A</v>
      </c>
    </row>
    <row r="301" spans="1:4" x14ac:dyDescent="0.25">
      <c r="A301" s="40" t="s">
        <v>284</v>
      </c>
      <c r="B301" s="41"/>
      <c r="D301" t="e">
        <f>HLOOKUP(C301,CÓDIGO,2,FALSE)</f>
        <v>#N/A</v>
      </c>
    </row>
    <row r="302" spans="1:4" x14ac:dyDescent="0.25">
      <c r="A302" s="42" t="s">
        <v>285</v>
      </c>
      <c r="B302" s="41"/>
      <c r="D302" t="e">
        <f>HLOOKUP(C302,CÓDIGO,2,FALSE)</f>
        <v>#N/A</v>
      </c>
    </row>
    <row r="303" spans="1:4" x14ac:dyDescent="0.25">
      <c r="A303" s="46" t="s">
        <v>286</v>
      </c>
      <c r="B303" s="41"/>
      <c r="D303" t="e">
        <f>HLOOKUP(C303,CÓDIGO,2,FALSE)</f>
        <v>#N/A</v>
      </c>
    </row>
    <row r="304" spans="1:4" x14ac:dyDescent="0.25">
      <c r="A304" s="45" t="s">
        <v>287</v>
      </c>
      <c r="B304" s="41"/>
      <c r="D304" t="e">
        <f>HLOOKUP(C304,CÓDIGO,2,FALSE)</f>
        <v>#N/A</v>
      </c>
    </row>
    <row r="305" spans="1:4" x14ac:dyDescent="0.25">
      <c r="A305" s="42" t="s">
        <v>288</v>
      </c>
      <c r="B305" s="41"/>
      <c r="D305" t="e">
        <f>HLOOKUP(C305,CÓDIGO,2,FALSE)</f>
        <v>#N/A</v>
      </c>
    </row>
    <row r="306" spans="1:4" x14ac:dyDescent="0.25">
      <c r="A306" s="40" t="s">
        <v>289</v>
      </c>
      <c r="B306" s="41"/>
      <c r="D306" t="e">
        <f>HLOOKUP(C306,CÓDIGO,2,FALSE)</f>
        <v>#N/A</v>
      </c>
    </row>
    <row r="307" spans="1:4" x14ac:dyDescent="0.25">
      <c r="A307" s="40" t="s">
        <v>290</v>
      </c>
      <c r="B307" s="41"/>
      <c r="D307" t="e">
        <f>HLOOKUP(C307,CÓDIGO,2,FALSE)</f>
        <v>#N/A</v>
      </c>
    </row>
    <row r="308" spans="1:4" x14ac:dyDescent="0.25">
      <c r="A308" s="50" t="s">
        <v>291</v>
      </c>
      <c r="B308" s="41"/>
      <c r="D308" t="e">
        <f>HLOOKUP(C308,CÓDIGO,2,FALSE)</f>
        <v>#N/A</v>
      </c>
    </row>
    <row r="309" spans="1:4" x14ac:dyDescent="0.25">
      <c r="A309" s="47" t="s">
        <v>292</v>
      </c>
      <c r="B309" s="41"/>
      <c r="D309" t="e">
        <f>HLOOKUP(C309,CÓDIGO,2,FALSE)</f>
        <v>#N/A</v>
      </c>
    </row>
    <row r="310" spans="1:4" x14ac:dyDescent="0.25">
      <c r="A310" s="46" t="s">
        <v>403</v>
      </c>
      <c r="B310" s="41"/>
      <c r="D310" t="e">
        <f>HLOOKUP(C310,CÓDIGO,2,FALSE)</f>
        <v>#N/A</v>
      </c>
    </row>
    <row r="311" spans="1:4" x14ac:dyDescent="0.25">
      <c r="A311" s="46" t="s">
        <v>293</v>
      </c>
      <c r="B311" s="41"/>
      <c r="D311" t="e">
        <f>HLOOKUP(C311,CÓDIGO,2,FALSE)</f>
        <v>#N/A</v>
      </c>
    </row>
    <row r="312" spans="1:4" x14ac:dyDescent="0.25">
      <c r="A312" s="43" t="s">
        <v>294</v>
      </c>
      <c r="B312" s="41"/>
      <c r="D312" t="e">
        <f>HLOOKUP(C312,CÓDIGO,2,FALSE)</f>
        <v>#N/A</v>
      </c>
    </row>
    <row r="313" spans="1:4" x14ac:dyDescent="0.25">
      <c r="A313" s="44" t="s">
        <v>295</v>
      </c>
      <c r="B313" s="41"/>
      <c r="D313" t="e">
        <f>HLOOKUP(C313,CÓDIGO,2,FALSE)</f>
        <v>#N/A</v>
      </c>
    </row>
    <row r="314" spans="1:4" x14ac:dyDescent="0.25">
      <c r="A314" s="42" t="s">
        <v>296</v>
      </c>
      <c r="B314" s="41"/>
      <c r="D314" t="e">
        <f>HLOOKUP(C314,CÓDIGO,2,FALSE)</f>
        <v>#N/A</v>
      </c>
    </row>
    <row r="315" spans="1:4" x14ac:dyDescent="0.25">
      <c r="A315" s="51" t="s">
        <v>404</v>
      </c>
      <c r="B315" s="41"/>
      <c r="D315" t="e">
        <f>HLOOKUP(C315,CÓDIGO,2,FALSE)</f>
        <v>#N/A</v>
      </c>
    </row>
    <row r="316" spans="1:4" x14ac:dyDescent="0.25">
      <c r="A316" s="40" t="s">
        <v>297</v>
      </c>
      <c r="B316" s="41"/>
      <c r="D316" t="e">
        <f>HLOOKUP(C316,CÓDIGO,2,FALSE)</f>
        <v>#N/A</v>
      </c>
    </row>
    <row r="317" spans="1:4" x14ac:dyDescent="0.25">
      <c r="A317" s="40" t="s">
        <v>405</v>
      </c>
      <c r="B317" s="41"/>
      <c r="D317" t="e">
        <f>HLOOKUP(C317,CÓDIGO,2,FALSE)</f>
        <v>#N/A</v>
      </c>
    </row>
    <row r="318" spans="1:4" x14ac:dyDescent="0.25">
      <c r="A318" s="44" t="s">
        <v>298</v>
      </c>
      <c r="B318" s="41"/>
      <c r="D318" t="e">
        <f>HLOOKUP(C318,CÓDIGO,2,FALSE)</f>
        <v>#N/A</v>
      </c>
    </row>
    <row r="319" spans="1:4" x14ac:dyDescent="0.25">
      <c r="A319" s="42" t="s">
        <v>299</v>
      </c>
      <c r="B319" s="41"/>
      <c r="D319" t="e">
        <f>HLOOKUP(C319,CÓDIGO,2,FALSE)</f>
        <v>#N/A</v>
      </c>
    </row>
    <row r="320" spans="1:4" x14ac:dyDescent="0.25">
      <c r="A320" s="42" t="s">
        <v>300</v>
      </c>
      <c r="B320" s="41"/>
      <c r="D320" t="e">
        <f>HLOOKUP(C320,CÓDIGO,2,FALSE)</f>
        <v>#N/A</v>
      </c>
    </row>
    <row r="321" spans="1:4" x14ac:dyDescent="0.25">
      <c r="A321" s="43" t="s">
        <v>406</v>
      </c>
      <c r="B321" s="41"/>
      <c r="D321" t="e">
        <f>HLOOKUP(C321,CÓDIGO,2,FALSE)</f>
        <v>#N/A</v>
      </c>
    </row>
    <row r="322" spans="1:4" x14ac:dyDescent="0.25">
      <c r="A322" s="43" t="s">
        <v>407</v>
      </c>
      <c r="B322" s="41"/>
      <c r="D322" t="e">
        <f>HLOOKUP(C322,CÓDIGO,2,FALSE)</f>
        <v>#N/A</v>
      </c>
    </row>
    <row r="323" spans="1:4" x14ac:dyDescent="0.25">
      <c r="A323" s="43" t="s">
        <v>408</v>
      </c>
      <c r="B323" s="41"/>
      <c r="D323" t="e">
        <f>HLOOKUP(C323,CÓDIGO,2,FALSE)</f>
        <v>#N/A</v>
      </c>
    </row>
    <row r="324" spans="1:4" x14ac:dyDescent="0.25">
      <c r="A324" s="43" t="s">
        <v>409</v>
      </c>
      <c r="B324" s="41"/>
      <c r="D324" t="e">
        <f>HLOOKUP(C324,CÓDIGO,2,FALSE)</f>
        <v>#N/A</v>
      </c>
    </row>
    <row r="325" spans="1:4" x14ac:dyDescent="0.25">
      <c r="A325" s="42" t="s">
        <v>410</v>
      </c>
      <c r="B325" s="41"/>
      <c r="D325" t="e">
        <f>HLOOKUP(C325,CÓDIGO,2,FALSE)</f>
        <v>#N/A</v>
      </c>
    </row>
    <row r="326" spans="1:4" x14ac:dyDescent="0.25">
      <c r="A326" s="43" t="s">
        <v>411</v>
      </c>
      <c r="B326" s="41"/>
      <c r="D326" t="e">
        <f>HLOOKUP(C326,CÓDIGO,2,FALSE)</f>
        <v>#N/A</v>
      </c>
    </row>
    <row r="327" spans="1:4" x14ac:dyDescent="0.25">
      <c r="A327" s="40" t="s">
        <v>301</v>
      </c>
      <c r="B327" s="41"/>
      <c r="D327" t="e">
        <f>HLOOKUP(C327,CÓDIGO,2,FALSE)</f>
        <v>#N/A</v>
      </c>
    </row>
    <row r="328" spans="1:4" x14ac:dyDescent="0.25">
      <c r="A328" s="43" t="s">
        <v>302</v>
      </c>
      <c r="B328" s="41"/>
      <c r="D328" t="e">
        <f>HLOOKUP(C328,CÓDIGO,2,FALSE)</f>
        <v>#N/A</v>
      </c>
    </row>
    <row r="329" spans="1:4" x14ac:dyDescent="0.25">
      <c r="A329" s="45" t="s">
        <v>303</v>
      </c>
      <c r="B329" s="41"/>
      <c r="D329" t="e">
        <f>HLOOKUP(C329,CÓDIGO,2,FALSE)</f>
        <v>#N/A</v>
      </c>
    </row>
    <row r="330" spans="1:4" x14ac:dyDescent="0.25">
      <c r="A330" s="45" t="s">
        <v>304</v>
      </c>
      <c r="B330" s="41"/>
      <c r="D330" t="e">
        <f>HLOOKUP(C330,CÓDIGO,2,FALSE)</f>
        <v>#N/A</v>
      </c>
    </row>
    <row r="331" spans="1:4" x14ac:dyDescent="0.25">
      <c r="A331" s="50" t="s">
        <v>412</v>
      </c>
      <c r="B331" s="41"/>
      <c r="D331" t="e">
        <f>HLOOKUP(C331,CÓDIGO,2,FALSE)</f>
        <v>#N/A</v>
      </c>
    </row>
    <row r="332" spans="1:4" x14ac:dyDescent="0.25">
      <c r="A332" s="42" t="s">
        <v>305</v>
      </c>
      <c r="B332" s="41"/>
      <c r="D332" t="e">
        <f>HLOOKUP(C332,CÓDIGO,2,FALSE)</f>
        <v>#N/A</v>
      </c>
    </row>
    <row r="333" spans="1:4" x14ac:dyDescent="0.25">
      <c r="A333" s="47" t="s">
        <v>306</v>
      </c>
      <c r="B333" s="41"/>
      <c r="D333" t="e">
        <f>HLOOKUP(C333,CÓDIGO,2,FALSE)</f>
        <v>#N/A</v>
      </c>
    </row>
    <row r="334" spans="1:4" x14ac:dyDescent="0.25">
      <c r="A334" s="46" t="s">
        <v>307</v>
      </c>
      <c r="B334" s="41"/>
      <c r="D334" t="e">
        <f>HLOOKUP(C334,CÓDIGO,2,FALSE)</f>
        <v>#N/A</v>
      </c>
    </row>
    <row r="335" spans="1:4" x14ac:dyDescent="0.25">
      <c r="A335" s="42" t="s">
        <v>308</v>
      </c>
      <c r="B335" s="41"/>
      <c r="D335" t="e">
        <f>HLOOKUP(C335,CÓDIGO,2,FALSE)</f>
        <v>#N/A</v>
      </c>
    </row>
    <row r="336" spans="1:4" x14ac:dyDescent="0.25">
      <c r="A336" s="44" t="s">
        <v>309</v>
      </c>
      <c r="B336" s="41"/>
      <c r="D336" t="e">
        <f>HLOOKUP(C336,CÓDIGO,2,FALSE)</f>
        <v>#N/A</v>
      </c>
    </row>
    <row r="337" spans="1:4" x14ac:dyDescent="0.25">
      <c r="A337" s="40" t="s">
        <v>413</v>
      </c>
      <c r="B337" s="41"/>
      <c r="D337" t="e">
        <f>HLOOKUP(C337,CÓDIGO,2,FALSE)</f>
        <v>#N/A</v>
      </c>
    </row>
    <row r="338" spans="1:4" x14ac:dyDescent="0.25">
      <c r="A338" s="45" t="s">
        <v>414</v>
      </c>
      <c r="B338" s="41"/>
      <c r="D338" t="e">
        <f>HLOOKUP(C338,CÓDIGO,2,FALSE)</f>
        <v>#N/A</v>
      </c>
    </row>
    <row r="339" spans="1:4" x14ac:dyDescent="0.25">
      <c r="A339" s="43" t="s">
        <v>415</v>
      </c>
      <c r="B339" s="41"/>
      <c r="D339" t="e">
        <f>HLOOKUP(C339,CÓDIGO,2,FALSE)</f>
        <v>#N/A</v>
      </c>
    </row>
    <row r="340" spans="1:4" x14ac:dyDescent="0.25">
      <c r="A340" s="42" t="s">
        <v>416</v>
      </c>
      <c r="B340" s="41"/>
      <c r="D340" t="e">
        <f>HLOOKUP(C340,CÓDIGO,2,FALSE)</f>
        <v>#N/A</v>
      </c>
    </row>
    <row r="341" spans="1:4" x14ac:dyDescent="0.25">
      <c r="A341" s="43" t="s">
        <v>417</v>
      </c>
      <c r="B341" s="41"/>
      <c r="D341" t="e">
        <f>HLOOKUP(C341,CÓDIGO,2,FALSE)</f>
        <v>#N/A</v>
      </c>
    </row>
    <row r="342" spans="1:4" x14ac:dyDescent="0.25">
      <c r="A342" s="42" t="s">
        <v>418</v>
      </c>
      <c r="B342" s="41"/>
      <c r="D342" t="e">
        <f>HLOOKUP(C342,CÓDIGO,2,FALSE)</f>
        <v>#N/A</v>
      </c>
    </row>
    <row r="343" spans="1:4" x14ac:dyDescent="0.25">
      <c r="A343" s="40" t="s">
        <v>419</v>
      </c>
      <c r="B343" s="41"/>
      <c r="D343" t="e">
        <f>HLOOKUP(C343,CÓDIGO,2,FALSE)</f>
        <v>#N/A</v>
      </c>
    </row>
    <row r="344" spans="1:4" x14ac:dyDescent="0.25">
      <c r="A344" s="42" t="s">
        <v>420</v>
      </c>
      <c r="B344" s="41"/>
      <c r="D344" t="e">
        <f>HLOOKUP(C344,CÓDIGO,2,FALSE)</f>
        <v>#N/A</v>
      </c>
    </row>
    <row r="345" spans="1:4" x14ac:dyDescent="0.25">
      <c r="A345" s="45" t="s">
        <v>421</v>
      </c>
      <c r="B345" s="41"/>
      <c r="D345" t="e">
        <f>HLOOKUP(C345,CÓDIGO,2,FALSE)</f>
        <v>#N/A</v>
      </c>
    </row>
    <row r="346" spans="1:4" x14ac:dyDescent="0.25">
      <c r="A346" s="40" t="s">
        <v>422</v>
      </c>
      <c r="B346" s="41"/>
      <c r="D346" t="e">
        <f>HLOOKUP(C346,CÓDIGO,2,FALSE)</f>
        <v>#N/A</v>
      </c>
    </row>
    <row r="347" spans="1:4" x14ac:dyDescent="0.25">
      <c r="A347" s="39" t="s">
        <v>423</v>
      </c>
      <c r="B347" s="41"/>
      <c r="D347" t="e">
        <f>HLOOKUP(C347,CÓDIGO,2,FALSE)</f>
        <v>#N/A</v>
      </c>
    </row>
    <row r="348" spans="1:4" x14ac:dyDescent="0.25">
      <c r="A348" s="39" t="s">
        <v>424</v>
      </c>
      <c r="B348" s="41"/>
      <c r="D348" t="e">
        <f>HLOOKUP(C348,CÓDIGO,2,FALSE)</f>
        <v>#N/A</v>
      </c>
    </row>
    <row r="349" spans="1:4" x14ac:dyDescent="0.25">
      <c r="A349" s="39" t="s">
        <v>425</v>
      </c>
      <c r="B349" s="41"/>
      <c r="D349" t="e">
        <f>HLOOKUP(C349,CÓDIGO,2,FALSE)</f>
        <v>#N/A</v>
      </c>
    </row>
    <row r="350" spans="1:4" x14ac:dyDescent="0.25">
      <c r="A350" s="42" t="s">
        <v>310</v>
      </c>
      <c r="B350" s="41"/>
      <c r="D350" t="e">
        <f>HLOOKUP(C350,CÓDIGO,2,FALSE)</f>
        <v>#N/A</v>
      </c>
    </row>
    <row r="351" spans="1:4" x14ac:dyDescent="0.25">
      <c r="A351" s="44" t="s">
        <v>311</v>
      </c>
      <c r="B351" s="41"/>
      <c r="D351" t="e">
        <f>HLOOKUP(C351,CÓDIGO,2,FALSE)</f>
        <v>#N/A</v>
      </c>
    </row>
    <row r="352" spans="1:4" x14ac:dyDescent="0.25">
      <c r="A352" s="49" t="s">
        <v>426</v>
      </c>
      <c r="B352" s="41"/>
      <c r="D352" t="e">
        <f>HLOOKUP(C352,CÓDIGO,2,FALSE)</f>
        <v>#N/A</v>
      </c>
    </row>
    <row r="353" spans="1:4" x14ac:dyDescent="0.25">
      <c r="A353" s="42" t="s">
        <v>312</v>
      </c>
      <c r="B353" s="41"/>
      <c r="D353" t="e">
        <f>HLOOKUP(C353,CÓDIGO,2,FALSE)</f>
        <v>#N/A</v>
      </c>
    </row>
    <row r="354" spans="1:4" x14ac:dyDescent="0.25">
      <c r="A354" s="45" t="s">
        <v>427</v>
      </c>
      <c r="B354" s="41"/>
      <c r="D354" t="e">
        <f>HLOOKUP(C354,CÓDIGO,2,FALSE)</f>
        <v>#N/A</v>
      </c>
    </row>
    <row r="355" spans="1:4" x14ac:dyDescent="0.25">
      <c r="A355" s="42" t="s">
        <v>428</v>
      </c>
      <c r="B355" s="41"/>
      <c r="D355" t="e">
        <f>HLOOKUP(C355,CÓDIGO,2,FALSE)</f>
        <v>#N/A</v>
      </c>
    </row>
    <row r="356" spans="1:4" x14ac:dyDescent="0.25">
      <c r="A356" s="40" t="s">
        <v>313</v>
      </c>
      <c r="B356" s="41"/>
      <c r="D356" t="e">
        <f>HLOOKUP(C356,CÓDIGO,2,FALSE)</f>
        <v>#N/A</v>
      </c>
    </row>
    <row r="357" spans="1:4" x14ac:dyDescent="0.25">
      <c r="A357" s="45" t="s">
        <v>429</v>
      </c>
      <c r="B357" s="41"/>
      <c r="D357" t="e">
        <f>HLOOKUP(C357,CÓDIGO,2,FALSE)</f>
        <v>#N/A</v>
      </c>
    </row>
    <row r="358" spans="1:4" x14ac:dyDescent="0.25">
      <c r="A358" s="46" t="s">
        <v>314</v>
      </c>
      <c r="B358" s="41"/>
      <c r="D358" t="e">
        <f>HLOOKUP(C358,CÓDIGO,2,FALSE)</f>
        <v>#N/A</v>
      </c>
    </row>
    <row r="359" spans="1:4" x14ac:dyDescent="0.25">
      <c r="A359" s="40" t="s">
        <v>315</v>
      </c>
      <c r="B359" s="41"/>
      <c r="D359" t="e">
        <f>HLOOKUP(C359,CÓDIGO,2,FALSE)</f>
        <v>#N/A</v>
      </c>
    </row>
    <row r="360" spans="1:4" x14ac:dyDescent="0.25">
      <c r="A360" s="47" t="s">
        <v>430</v>
      </c>
      <c r="B360" s="41"/>
      <c r="D360" t="e">
        <f>HLOOKUP(C360,CÓDIGO,2,FALSE)</f>
        <v>#N/A</v>
      </c>
    </row>
    <row r="361" spans="1:4" x14ac:dyDescent="0.25">
      <c r="A361" s="46" t="s">
        <v>431</v>
      </c>
      <c r="B361" s="41"/>
      <c r="D361" t="e">
        <f>HLOOKUP(C361,CÓDIGO,2,FALSE)</f>
        <v>#N/A</v>
      </c>
    </row>
    <row r="362" spans="1:4" x14ac:dyDescent="0.25">
      <c r="A362" s="45" t="s">
        <v>432</v>
      </c>
      <c r="B362" s="41"/>
      <c r="D362" t="e">
        <f>HLOOKUP(C362,CÓDIGO,2,FALSE)</f>
        <v>#N/A</v>
      </c>
    </row>
    <row r="363" spans="1:4" x14ac:dyDescent="0.25">
      <c r="A363" s="46" t="s">
        <v>433</v>
      </c>
      <c r="B363" s="41"/>
      <c r="D363" t="e">
        <f>HLOOKUP(C363,CÓDIGO,2,FALSE)</f>
        <v>#N/A</v>
      </c>
    </row>
    <row r="364" spans="1:4" x14ac:dyDescent="0.25">
      <c r="A364" s="40" t="s">
        <v>316</v>
      </c>
      <c r="B364" s="41"/>
      <c r="D364" t="e">
        <f>HLOOKUP(C364,CÓDIGO,2,FALSE)</f>
        <v>#N/A</v>
      </c>
    </row>
    <row r="365" spans="1:4" x14ac:dyDescent="0.25">
      <c r="A365" s="45" t="s">
        <v>317</v>
      </c>
      <c r="B365" s="41"/>
      <c r="D365" t="e">
        <f>HLOOKUP(C365,CÓDIGO,2,FALSE)</f>
        <v>#N/A</v>
      </c>
    </row>
    <row r="366" spans="1:4" x14ac:dyDescent="0.25">
      <c r="A366" s="46" t="s">
        <v>318</v>
      </c>
      <c r="B366" s="41"/>
      <c r="D366" t="e">
        <f>HLOOKUP(C366,CÓDIGO,2,FALSE)</f>
        <v>#N/A</v>
      </c>
    </row>
    <row r="367" spans="1:4" x14ac:dyDescent="0.25">
      <c r="A367" s="39" t="s">
        <v>434</v>
      </c>
      <c r="B367" s="41"/>
      <c r="D367" t="e">
        <f>HLOOKUP(C367,CÓDIGO,2,FALSE)</f>
        <v>#N/A</v>
      </c>
    </row>
    <row r="368" spans="1:4" x14ac:dyDescent="0.25">
      <c r="A368" s="42" t="s">
        <v>435</v>
      </c>
      <c r="B368" s="41"/>
      <c r="D368" t="e">
        <f>HLOOKUP(C368,CÓDIGO,2,FALSE)</f>
        <v>#N/A</v>
      </c>
    </row>
    <row r="369" spans="1:4" x14ac:dyDescent="0.25">
      <c r="A369" s="42" t="s">
        <v>436</v>
      </c>
      <c r="B369" s="41"/>
      <c r="D369" t="e">
        <f>HLOOKUP(C369,CÓDIGO,2,FALSE)</f>
        <v>#N/A</v>
      </c>
    </row>
    <row r="370" spans="1:4" x14ac:dyDescent="0.25">
      <c r="A370" s="40" t="s">
        <v>437</v>
      </c>
      <c r="B370" s="41"/>
      <c r="D370" t="e">
        <f>HLOOKUP(C370,CÓDIGO,2,FALSE)</f>
        <v>#N/A</v>
      </c>
    </row>
    <row r="371" spans="1:4" x14ac:dyDescent="0.25">
      <c r="A371" s="44" t="s">
        <v>438</v>
      </c>
      <c r="B371" s="41"/>
      <c r="D371" t="e">
        <f>HLOOKUP(C371,CÓDIGO,2,FALSE)</f>
        <v>#N/A</v>
      </c>
    </row>
    <row r="372" spans="1:4" x14ac:dyDescent="0.25">
      <c r="A372" s="43" t="s">
        <v>439</v>
      </c>
      <c r="B372" s="41"/>
      <c r="D372" t="e">
        <f>HLOOKUP(C372,CÓDIGO,2,FALSE)</f>
        <v>#N/A</v>
      </c>
    </row>
    <row r="373" spans="1:4" x14ac:dyDescent="0.25">
      <c r="A373" s="43" t="s">
        <v>440</v>
      </c>
      <c r="B373" s="41"/>
      <c r="D373" t="e">
        <f>HLOOKUP(C373,CÓDIGO,2,FALSE)</f>
        <v>#N/A</v>
      </c>
    </row>
    <row r="374" spans="1:4" x14ac:dyDescent="0.25">
      <c r="A374" s="51" t="s">
        <v>319</v>
      </c>
      <c r="B374" s="41"/>
      <c r="D374" t="e">
        <f>HLOOKUP(C374,CÓDIGO,2,FALSE)</f>
        <v>#N/A</v>
      </c>
    </row>
    <row r="375" spans="1:4" x14ac:dyDescent="0.25">
      <c r="A375" s="46" t="s">
        <v>320</v>
      </c>
      <c r="B375" s="41"/>
      <c r="D375" t="e">
        <f>HLOOKUP(C375,CÓDIGO,2,FALSE)</f>
        <v>#N/A</v>
      </c>
    </row>
    <row r="376" spans="1:4" x14ac:dyDescent="0.25">
      <c r="A376" s="46" t="s">
        <v>321</v>
      </c>
      <c r="B376" s="41"/>
      <c r="D376" t="e">
        <f>HLOOKUP(C376,CÓDIGO,2,FALSE)</f>
        <v>#N/A</v>
      </c>
    </row>
    <row r="377" spans="1:4" x14ac:dyDescent="0.25">
      <c r="A377" s="46" t="s">
        <v>322</v>
      </c>
      <c r="B377" s="41"/>
      <c r="D377" t="e">
        <f>HLOOKUP(C377,CÓDIGO,2,FALSE)</f>
        <v>#N/A</v>
      </c>
    </row>
    <row r="378" spans="1:4" x14ac:dyDescent="0.25">
      <c r="A378" s="40" t="s">
        <v>323</v>
      </c>
      <c r="B378" s="41"/>
      <c r="D378" t="e">
        <f>HLOOKUP(C378,CÓDIGO,2,FALSE)</f>
        <v>#N/A</v>
      </c>
    </row>
    <row r="379" spans="1:4" x14ac:dyDescent="0.25">
      <c r="A379" s="40" t="s">
        <v>324</v>
      </c>
      <c r="B379" s="41"/>
      <c r="D379" t="e">
        <f>HLOOKUP(C379,CÓDIGO,2,FALSE)</f>
        <v>#N/A</v>
      </c>
    </row>
    <row r="380" spans="1:4" x14ac:dyDescent="0.25">
      <c r="A380" s="45" t="s">
        <v>325</v>
      </c>
      <c r="B380" s="41"/>
      <c r="D380" t="e">
        <f>HLOOKUP(C380,CÓDIGO,2,FALSE)</f>
        <v>#N/A</v>
      </c>
    </row>
    <row r="381" spans="1:4" x14ac:dyDescent="0.25">
      <c r="A381" s="47" t="s">
        <v>326</v>
      </c>
      <c r="B381" s="41"/>
      <c r="D381" t="e">
        <f>HLOOKUP(C381,CÓDIGO,2,FALSE)</f>
        <v>#N/A</v>
      </c>
    </row>
    <row r="382" spans="1:4" x14ac:dyDescent="0.25">
      <c r="A382" s="45" t="s">
        <v>327</v>
      </c>
      <c r="B382" s="41"/>
      <c r="D382" t="e">
        <f>HLOOKUP(C382,CÓDIGO,2,FALSE)</f>
        <v>#N/A</v>
      </c>
    </row>
    <row r="383" spans="1:4" x14ac:dyDescent="0.25">
      <c r="A383" s="45" t="s">
        <v>328</v>
      </c>
      <c r="B383" s="41"/>
      <c r="D383" t="e">
        <f>HLOOKUP(C383,CÓDIGO,2,FALSE)</f>
        <v>#N/A</v>
      </c>
    </row>
    <row r="384" spans="1:4" x14ac:dyDescent="0.25">
      <c r="A384" s="40" t="s">
        <v>329</v>
      </c>
      <c r="B384" s="41"/>
      <c r="D384" t="e">
        <f>HLOOKUP(C384,CÓDIGO,2,FALSE)</f>
        <v>#N/A</v>
      </c>
    </row>
    <row r="385" spans="1:4" x14ac:dyDescent="0.25">
      <c r="A385" s="45" t="s">
        <v>330</v>
      </c>
      <c r="B385" s="41"/>
      <c r="D385" t="e">
        <f>HLOOKUP(C385,CÓDIGO,2,FALSE)</f>
        <v>#N/A</v>
      </c>
    </row>
    <row r="386" spans="1:4" x14ac:dyDescent="0.25">
      <c r="A386" s="44" t="s">
        <v>331</v>
      </c>
      <c r="B386" s="41"/>
      <c r="D386" t="e">
        <f>HLOOKUP(C386,CÓDIGO,2,FALSE)</f>
        <v>#N/A</v>
      </c>
    </row>
    <row r="387" spans="1:4" x14ac:dyDescent="0.25">
      <c r="A387" s="42" t="s">
        <v>332</v>
      </c>
      <c r="B387" s="41"/>
      <c r="D387" t="e">
        <f>HLOOKUP(C387,CÓDIGO,2,FALSE)</f>
        <v>#N/A</v>
      </c>
    </row>
    <row r="388" spans="1:4" x14ac:dyDescent="0.25">
      <c r="A388" s="45" t="s">
        <v>333</v>
      </c>
      <c r="B388" s="41"/>
      <c r="D388" t="e">
        <f>HLOOKUP(C388,CÓDIGO,2,FALSE)</f>
        <v>#N/A</v>
      </c>
    </row>
    <row r="389" spans="1:4" x14ac:dyDescent="0.25">
      <c r="A389" s="42" t="s">
        <v>334</v>
      </c>
      <c r="B389" s="41"/>
      <c r="D389" t="e">
        <f>HLOOKUP(C389,CÓDIGO,2,FALSE)</f>
        <v>#N/A</v>
      </c>
    </row>
    <row r="390" spans="1:4" x14ac:dyDescent="0.25">
      <c r="A390" s="49" t="s">
        <v>335</v>
      </c>
      <c r="B390" s="41"/>
      <c r="D390" t="e">
        <f>HLOOKUP(C390,CÓDIGO,2,FALSE)</f>
        <v>#N/A</v>
      </c>
    </row>
    <row r="391" spans="1:4" x14ac:dyDescent="0.25">
      <c r="A391" s="44" t="s">
        <v>336</v>
      </c>
      <c r="B391" s="41"/>
      <c r="D391" t="e">
        <f>HLOOKUP(C391,CÓDIGO,2,FALSE)</f>
        <v>#N/A</v>
      </c>
    </row>
    <row r="392" spans="1:4" x14ac:dyDescent="0.25">
      <c r="A392" s="42" t="s">
        <v>441</v>
      </c>
      <c r="B392" s="41"/>
      <c r="D392" t="e">
        <f>HLOOKUP(C392,CÓDIGO,2,FALSE)</f>
        <v>#N/A</v>
      </c>
    </row>
    <row r="393" spans="1:4" x14ac:dyDescent="0.25">
      <c r="A393" s="45" t="s">
        <v>442</v>
      </c>
      <c r="B393" s="41"/>
      <c r="D393" t="e">
        <f>HLOOKUP(C393,CÓDIGO,2,FALSE)</f>
        <v>#N/A</v>
      </c>
    </row>
    <row r="394" spans="1:4" x14ac:dyDescent="0.25">
      <c r="A394" s="42" t="s">
        <v>443</v>
      </c>
      <c r="B394" s="41"/>
      <c r="D394" t="e">
        <f>HLOOKUP(C394,CÓDIGO,2,FALSE)</f>
        <v>#N/A</v>
      </c>
    </row>
    <row r="395" spans="1:4" x14ac:dyDescent="0.25">
      <c r="A395" s="42" t="s">
        <v>444</v>
      </c>
      <c r="B395" s="41"/>
      <c r="D395" t="e">
        <f>HLOOKUP(C395,CÓDIGO,2,FALSE)</f>
        <v>#N/A</v>
      </c>
    </row>
    <row r="396" spans="1:4" x14ac:dyDescent="0.25">
      <c r="A396" s="40" t="s">
        <v>445</v>
      </c>
      <c r="B396" s="41"/>
      <c r="D396" t="e">
        <f>HLOOKUP(C396,CÓDIGO,2,FALSE)</f>
        <v>#N/A</v>
      </c>
    </row>
    <row r="397" spans="1:4" x14ac:dyDescent="0.25">
      <c r="A397" s="43" t="s">
        <v>446</v>
      </c>
      <c r="B397" s="41"/>
      <c r="D397" t="e">
        <f>HLOOKUP(C397,CÓDIGO,2,FALSE)</f>
        <v>#N/A</v>
      </c>
    </row>
    <row r="398" spans="1:4" x14ac:dyDescent="0.25">
      <c r="A398" s="40" t="s">
        <v>447</v>
      </c>
      <c r="B398" s="41"/>
      <c r="D398" t="e">
        <f>HLOOKUP(C398,CÓDIGO,2,FALSE)</f>
        <v>#N/A</v>
      </c>
    </row>
    <row r="399" spans="1:4" x14ac:dyDescent="0.25">
      <c r="A399" s="40" t="s">
        <v>448</v>
      </c>
      <c r="B399" s="41"/>
      <c r="D399" t="e">
        <f>HLOOKUP(C399,CÓDIGO,2,FALSE)</f>
        <v>#N/A</v>
      </c>
    </row>
    <row r="400" spans="1:4" x14ac:dyDescent="0.25">
      <c r="A400" s="40" t="s">
        <v>449</v>
      </c>
      <c r="B400" s="41"/>
      <c r="D400" t="e">
        <f>HLOOKUP(C400,CÓDIGO,2,FALSE)</f>
        <v>#N/A</v>
      </c>
    </row>
    <row r="401" spans="1:4" x14ac:dyDescent="0.25">
      <c r="A401" s="40" t="s">
        <v>450</v>
      </c>
      <c r="B401" s="41"/>
      <c r="D401" t="e">
        <f>HLOOKUP(C401,CÓDIGO,2,FALSE)</f>
        <v>#N/A</v>
      </c>
    </row>
    <row r="402" spans="1:4" x14ac:dyDescent="0.25">
      <c r="A402" s="43" t="s">
        <v>451</v>
      </c>
      <c r="B402" s="41"/>
      <c r="D402" t="e">
        <f>HLOOKUP(C402,CÓDIGO,2,FALSE)</f>
        <v>#N/A</v>
      </c>
    </row>
    <row r="403" spans="1:4" x14ac:dyDescent="0.25">
      <c r="A403" s="43" t="s">
        <v>452</v>
      </c>
      <c r="B403" s="41"/>
      <c r="D403" t="e">
        <f>HLOOKUP(C403,CÓDIGO,2,FALSE)</f>
        <v>#N/A</v>
      </c>
    </row>
    <row r="404" spans="1:4" x14ac:dyDescent="0.25">
      <c r="A404" s="43" t="s">
        <v>453</v>
      </c>
      <c r="B404" s="41"/>
      <c r="D404" t="e">
        <f>HLOOKUP(C404,CÓDIGO,2,FALSE)</f>
        <v>#N/A</v>
      </c>
    </row>
    <row r="405" spans="1:4" x14ac:dyDescent="0.25">
      <c r="A405" s="43" t="s">
        <v>454</v>
      </c>
      <c r="B405" s="41"/>
      <c r="D405" t="e">
        <f>HLOOKUP(C405,CÓDIGO,2,FALSE)</f>
        <v>#N/A</v>
      </c>
    </row>
    <row r="406" spans="1:4" x14ac:dyDescent="0.25">
      <c r="A406" s="43" t="s">
        <v>455</v>
      </c>
      <c r="B406" s="41"/>
      <c r="D406" t="e">
        <f>HLOOKUP(C406,CÓDIGO,2,FALSE)</f>
        <v>#N/A</v>
      </c>
    </row>
    <row r="407" spans="1:4" x14ac:dyDescent="0.25">
      <c r="A407" s="43" t="s">
        <v>456</v>
      </c>
      <c r="B407" s="41"/>
      <c r="D407" t="e">
        <f>HLOOKUP(C407,CÓDIGO,2,FALSE)</f>
        <v>#N/A</v>
      </c>
    </row>
    <row r="408" spans="1:4" x14ac:dyDescent="0.25">
      <c r="A408" s="49" t="s">
        <v>457</v>
      </c>
      <c r="B408" s="41"/>
      <c r="D408" t="e">
        <f>HLOOKUP(C408,CÓDIGO,2,FALSE)</f>
        <v>#N/A</v>
      </c>
    </row>
    <row r="409" spans="1:4" x14ac:dyDescent="0.25">
      <c r="A409" s="49" t="s">
        <v>458</v>
      </c>
      <c r="B409" s="41"/>
      <c r="D409" t="e">
        <f>HLOOKUP(C409,CÓDIGO,2,FALSE)</f>
        <v>#N/A</v>
      </c>
    </row>
    <row r="410" spans="1:4" x14ac:dyDescent="0.25">
      <c r="A410" s="49" t="s">
        <v>459</v>
      </c>
      <c r="B410" s="41"/>
      <c r="D410" t="e">
        <f>HLOOKUP(C410,CÓDIGO,2,FALSE)</f>
        <v>#N/A</v>
      </c>
    </row>
    <row r="411" spans="1:4" x14ac:dyDescent="0.25">
      <c r="A411" s="49" t="s">
        <v>460</v>
      </c>
      <c r="B411" s="41"/>
      <c r="D411" t="e">
        <f>HLOOKUP(C411,CÓDIGO,2,FALSE)</f>
        <v>#N/A</v>
      </c>
    </row>
    <row r="412" spans="1:4" x14ac:dyDescent="0.25">
      <c r="A412" s="49" t="s">
        <v>461</v>
      </c>
      <c r="B412" s="41"/>
      <c r="D412" t="e">
        <f>HLOOKUP(C412,CÓDIGO,2,FALSE)</f>
        <v>#N/A</v>
      </c>
    </row>
    <row r="413" spans="1:4" x14ac:dyDescent="0.25">
      <c r="A413" s="49" t="s">
        <v>462</v>
      </c>
      <c r="B413" s="41"/>
      <c r="D413" t="e">
        <f>HLOOKUP(C413,CÓDIGO,2,FALSE)</f>
        <v>#N/A</v>
      </c>
    </row>
    <row r="414" spans="1:4" x14ac:dyDescent="0.25">
      <c r="A414" s="44" t="s">
        <v>463</v>
      </c>
      <c r="B414" s="41"/>
      <c r="D414" t="e">
        <f>HLOOKUP(C414,CÓDIGO,2,FALSE)</f>
        <v>#N/A</v>
      </c>
    </row>
    <row r="415" spans="1:4" x14ac:dyDescent="0.25">
      <c r="A415" s="44" t="s">
        <v>464</v>
      </c>
      <c r="B415" s="41"/>
      <c r="D415" t="e">
        <f>HLOOKUP(C415,CÓDIGO,2,FALSE)</f>
        <v>#N/A</v>
      </c>
    </row>
    <row r="416" spans="1:4" x14ac:dyDescent="0.25">
      <c r="A416" s="44" t="s">
        <v>465</v>
      </c>
      <c r="B416" s="41"/>
      <c r="D416" t="e">
        <f>HLOOKUP(C416,CÓDIGO,2,FALSE)</f>
        <v>#N/A</v>
      </c>
    </row>
    <row r="417" spans="1:4" x14ac:dyDescent="0.25">
      <c r="A417" s="44" t="s">
        <v>466</v>
      </c>
      <c r="B417" s="41"/>
      <c r="D417" t="e">
        <f>HLOOKUP(C417,CÓDIGO,2,FALSE)</f>
        <v>#N/A</v>
      </c>
    </row>
    <row r="418" spans="1:4" x14ac:dyDescent="0.25">
      <c r="A418" s="44" t="s">
        <v>467</v>
      </c>
      <c r="B418" s="41"/>
      <c r="D418" t="e">
        <f>HLOOKUP(C418,CÓDIGO,2,FALSE)</f>
        <v>#N/A</v>
      </c>
    </row>
    <row r="419" spans="1:4" x14ac:dyDescent="0.25">
      <c r="A419" s="44" t="s">
        <v>468</v>
      </c>
      <c r="B419" s="41"/>
      <c r="D419" t="e">
        <f>HLOOKUP(C419,CÓDIGO,2,FALSE)</f>
        <v>#N/A</v>
      </c>
    </row>
    <row r="420" spans="1:4" x14ac:dyDescent="0.25">
      <c r="A420" s="45" t="s">
        <v>337</v>
      </c>
      <c r="B420" s="41"/>
      <c r="D420" t="e">
        <f>HLOOKUP(C420,CÓDIGO,2,FALSE)</f>
        <v>#N/A</v>
      </c>
    </row>
    <row r="421" spans="1:4" x14ac:dyDescent="0.25">
      <c r="A421" s="42" t="s">
        <v>338</v>
      </c>
      <c r="B421" s="41"/>
      <c r="D421" t="e">
        <f>HLOOKUP(C421,CÓDIGO,2,FALSE)</f>
        <v>#N/A</v>
      </c>
    </row>
    <row r="422" spans="1:4" x14ac:dyDescent="0.25">
      <c r="A422" s="45" t="s">
        <v>339</v>
      </c>
      <c r="B422" s="41"/>
      <c r="D422" t="e">
        <f>HLOOKUP(C422,CÓDIGO,2,FALSE)</f>
        <v>#N/A</v>
      </c>
    </row>
    <row r="423" spans="1:4" x14ac:dyDescent="0.25">
      <c r="A423" s="49" t="s">
        <v>469</v>
      </c>
      <c r="B423" s="41"/>
      <c r="D423" t="e">
        <f>HLOOKUP(C423,CÓDIGO,2,FALSE)</f>
        <v>#N/A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23"/>
  <sheetViews>
    <sheetView topLeftCell="C1" zoomScale="210" zoomScaleNormal="210" workbookViewId="0">
      <selection activeCell="D3" sqref="D3:D423"/>
    </sheetView>
  </sheetViews>
  <sheetFormatPr baseColWidth="10" defaultRowHeight="15" x14ac:dyDescent="0.25"/>
  <cols>
    <col min="1" max="1" width="21.7109375" customWidth="1"/>
    <col min="2" max="2" width="53.7109375" bestFit="1" customWidth="1"/>
    <col min="3" max="3" width="17.7109375" bestFit="1" customWidth="1"/>
    <col min="6" max="6" width="21.5703125" bestFit="1" customWidth="1"/>
    <col min="7" max="11" width="15.7109375" customWidth="1"/>
  </cols>
  <sheetData>
    <row r="1" spans="1:11" ht="18.75" x14ac:dyDescent="0.3">
      <c r="A1" s="178" t="s">
        <v>46</v>
      </c>
      <c r="B1" s="178"/>
      <c r="C1" s="178"/>
      <c r="D1" s="178"/>
    </row>
    <row r="2" spans="1:11" x14ac:dyDescent="0.25">
      <c r="A2" s="1" t="s">
        <v>0</v>
      </c>
      <c r="B2" s="2" t="s">
        <v>475</v>
      </c>
      <c r="C2" s="2" t="s">
        <v>470</v>
      </c>
      <c r="D2" s="2" t="s">
        <v>40</v>
      </c>
    </row>
    <row r="3" spans="1:11" x14ac:dyDescent="0.25">
      <c r="A3" s="40" t="s">
        <v>49</v>
      </c>
      <c r="B3" s="41" t="s">
        <v>841</v>
      </c>
      <c r="C3" s="54">
        <v>4548</v>
      </c>
      <c r="D3" t="str">
        <f>HLOOKUP(C3,CALIFICACIÓN,2,TRUE)</f>
        <v>Plata</v>
      </c>
    </row>
    <row r="4" spans="1:11" x14ac:dyDescent="0.25">
      <c r="A4" s="46" t="s">
        <v>340</v>
      </c>
      <c r="B4" s="41" t="s">
        <v>842</v>
      </c>
      <c r="C4" s="54">
        <v>8417</v>
      </c>
      <c r="D4" t="str">
        <f>HLOOKUP(C4,CALIFICACIÓN,2,TRUE)</f>
        <v>Platinium</v>
      </c>
    </row>
    <row r="5" spans="1:11" x14ac:dyDescent="0.25">
      <c r="A5" s="42" t="s">
        <v>50</v>
      </c>
      <c r="B5" s="41" t="s">
        <v>843</v>
      </c>
      <c r="C5" s="54">
        <v>3207</v>
      </c>
      <c r="D5" t="str">
        <f>HLOOKUP(C5,CALIFICACIÓN,2,TRUE)</f>
        <v>Plata</v>
      </c>
    </row>
    <row r="6" spans="1:11" x14ac:dyDescent="0.25">
      <c r="A6" s="43" t="s">
        <v>51</v>
      </c>
      <c r="B6" s="41" t="s">
        <v>844</v>
      </c>
      <c r="C6" s="54">
        <v>2232</v>
      </c>
      <c r="D6" t="str">
        <f>HLOOKUP(C6,CALIFICACIÓN,2,TRUE)</f>
        <v>Bronce</v>
      </c>
    </row>
    <row r="7" spans="1:11" x14ac:dyDescent="0.25">
      <c r="A7" s="44" t="s">
        <v>52</v>
      </c>
      <c r="B7" s="41" t="s">
        <v>845</v>
      </c>
      <c r="C7" s="54">
        <v>6687</v>
      </c>
      <c r="D7" t="str">
        <f>HLOOKUP(C7,CALIFICACIÓN,2,TRUE)</f>
        <v>Oro</v>
      </c>
      <c r="F7" s="36" t="s">
        <v>470</v>
      </c>
      <c r="G7" s="56">
        <v>1000</v>
      </c>
      <c r="H7" s="56">
        <v>3000</v>
      </c>
      <c r="I7" s="56">
        <v>5000</v>
      </c>
      <c r="J7" s="56">
        <v>7000</v>
      </c>
      <c r="K7" s="56">
        <v>9000</v>
      </c>
    </row>
    <row r="8" spans="1:11" x14ac:dyDescent="0.25">
      <c r="A8" s="43" t="s">
        <v>53</v>
      </c>
      <c r="B8" s="41" t="s">
        <v>846</v>
      </c>
      <c r="C8" s="54">
        <v>4596</v>
      </c>
      <c r="D8" t="str">
        <f>HLOOKUP(C8,CALIFICACIÓN,2,TRUE)</f>
        <v>Plata</v>
      </c>
      <c r="F8" s="36" t="s">
        <v>39</v>
      </c>
      <c r="G8" s="37" t="s">
        <v>41</v>
      </c>
      <c r="H8" s="37" t="s">
        <v>42</v>
      </c>
      <c r="I8" s="37" t="s">
        <v>43</v>
      </c>
      <c r="J8" s="37" t="s">
        <v>44</v>
      </c>
      <c r="K8" s="37" t="s">
        <v>45</v>
      </c>
    </row>
    <row r="9" spans="1:11" x14ac:dyDescent="0.25">
      <c r="A9" s="42" t="s">
        <v>341</v>
      </c>
      <c r="B9" s="41" t="s">
        <v>847</v>
      </c>
      <c r="C9" s="54">
        <v>7585</v>
      </c>
      <c r="D9" t="str">
        <f>HLOOKUP(C9,CALIFICACIÓN,2,TRUE)</f>
        <v>Platinium</v>
      </c>
    </row>
    <row r="10" spans="1:11" x14ac:dyDescent="0.25">
      <c r="A10" s="42" t="s">
        <v>342</v>
      </c>
      <c r="B10" s="41" t="s">
        <v>848</v>
      </c>
      <c r="C10" s="54">
        <v>7477</v>
      </c>
      <c r="D10" t="str">
        <f>HLOOKUP(C10,CALIFICACIÓN,2,TRUE)</f>
        <v>Platinium</v>
      </c>
    </row>
    <row r="11" spans="1:11" x14ac:dyDescent="0.25">
      <c r="A11" s="40" t="s">
        <v>343</v>
      </c>
      <c r="B11" s="41" t="s">
        <v>849</v>
      </c>
      <c r="C11" s="54">
        <v>3588</v>
      </c>
      <c r="D11" t="str">
        <f>HLOOKUP(C11,CALIFICACIÓN,2,TRUE)</f>
        <v>Plata</v>
      </c>
    </row>
    <row r="12" spans="1:11" x14ac:dyDescent="0.25">
      <c r="A12" s="45" t="s">
        <v>54</v>
      </c>
      <c r="B12" s="41" t="s">
        <v>850</v>
      </c>
      <c r="C12" s="54">
        <v>7964</v>
      </c>
      <c r="D12" t="str">
        <f>HLOOKUP(C12,CALIFICACIÓN,2,TRUE)</f>
        <v>Platinium</v>
      </c>
    </row>
    <row r="13" spans="1:11" x14ac:dyDescent="0.25">
      <c r="A13" s="45" t="s">
        <v>55</v>
      </c>
      <c r="B13" s="41" t="s">
        <v>851</v>
      </c>
      <c r="C13" s="54">
        <v>2161</v>
      </c>
      <c r="D13" t="str">
        <f>HLOOKUP(C13,CALIFICACIÓN,2,TRUE)</f>
        <v>Bronce</v>
      </c>
    </row>
    <row r="14" spans="1:11" x14ac:dyDescent="0.25">
      <c r="A14" s="45" t="s">
        <v>56</v>
      </c>
      <c r="B14" s="41" t="s">
        <v>852</v>
      </c>
      <c r="C14" s="54">
        <v>4852</v>
      </c>
      <c r="D14" t="str">
        <f>HLOOKUP(C14,CALIFICACIÓN,2,TRUE)</f>
        <v>Plata</v>
      </c>
    </row>
    <row r="15" spans="1:11" x14ac:dyDescent="0.25">
      <c r="A15" s="46" t="s">
        <v>57</v>
      </c>
      <c r="B15" s="41" t="s">
        <v>853</v>
      </c>
      <c r="C15" s="54">
        <v>7564</v>
      </c>
      <c r="D15" t="str">
        <f>HLOOKUP(C15,CALIFICACIÓN,2,TRUE)</f>
        <v>Platinium</v>
      </c>
    </row>
    <row r="16" spans="1:11" x14ac:dyDescent="0.25">
      <c r="A16" s="46" t="s">
        <v>58</v>
      </c>
      <c r="B16" s="41" t="s">
        <v>854</v>
      </c>
      <c r="C16" s="54">
        <v>9544</v>
      </c>
      <c r="D16" t="str">
        <f>HLOOKUP(C16,CALIFICACIÓN,2,TRUE)</f>
        <v>Super Platinium</v>
      </c>
    </row>
    <row r="17" spans="1:4" x14ac:dyDescent="0.25">
      <c r="A17" s="45" t="s">
        <v>59</v>
      </c>
      <c r="B17" s="41" t="s">
        <v>855</v>
      </c>
      <c r="C17" s="54">
        <v>9736</v>
      </c>
      <c r="D17" t="str">
        <f>HLOOKUP(C17,CALIFICACIÓN,2,TRUE)</f>
        <v>Super Platinium</v>
      </c>
    </row>
    <row r="18" spans="1:4" x14ac:dyDescent="0.25">
      <c r="A18" s="45" t="s">
        <v>60</v>
      </c>
      <c r="B18" s="41" t="s">
        <v>856</v>
      </c>
      <c r="C18" s="54">
        <v>2276</v>
      </c>
      <c r="D18" t="str">
        <f>HLOOKUP(C18,CALIFICACIÓN,2,TRUE)</f>
        <v>Bronce</v>
      </c>
    </row>
    <row r="19" spans="1:4" x14ac:dyDescent="0.25">
      <c r="A19" s="47" t="s">
        <v>61</v>
      </c>
      <c r="B19" s="41" t="s">
        <v>857</v>
      </c>
      <c r="C19" s="54">
        <v>6754</v>
      </c>
      <c r="D19" t="str">
        <f>HLOOKUP(C19,CALIFICACIÓN,2,TRUE)</f>
        <v>Oro</v>
      </c>
    </row>
    <row r="20" spans="1:4" x14ac:dyDescent="0.25">
      <c r="A20" s="45" t="s">
        <v>62</v>
      </c>
      <c r="B20" s="41" t="s">
        <v>858</v>
      </c>
      <c r="C20" s="54">
        <v>3524</v>
      </c>
      <c r="D20" t="str">
        <f>HLOOKUP(C20,CALIFICACIÓN,2,TRUE)</f>
        <v>Plata</v>
      </c>
    </row>
    <row r="21" spans="1:4" x14ac:dyDescent="0.25">
      <c r="A21" s="40" t="s">
        <v>63</v>
      </c>
      <c r="B21" s="41" t="s">
        <v>859</v>
      </c>
      <c r="C21" s="54">
        <v>3585</v>
      </c>
      <c r="D21" t="str">
        <f>HLOOKUP(C21,CALIFICACIÓN,2,TRUE)</f>
        <v>Plata</v>
      </c>
    </row>
    <row r="22" spans="1:4" x14ac:dyDescent="0.25">
      <c r="A22" s="46" t="s">
        <v>64</v>
      </c>
      <c r="B22" s="41" t="s">
        <v>860</v>
      </c>
      <c r="C22" s="54">
        <v>4975</v>
      </c>
      <c r="D22" t="str">
        <f>HLOOKUP(C22,CALIFICACIÓN,2,TRUE)</f>
        <v>Plata</v>
      </c>
    </row>
    <row r="23" spans="1:4" x14ac:dyDescent="0.25">
      <c r="A23" s="45" t="s">
        <v>65</v>
      </c>
      <c r="B23" s="41" t="s">
        <v>861</v>
      </c>
      <c r="C23" s="54">
        <v>5600</v>
      </c>
      <c r="D23" t="str">
        <f>HLOOKUP(C23,CALIFICACIÓN,2,TRUE)</f>
        <v>Oro</v>
      </c>
    </row>
    <row r="24" spans="1:4" x14ac:dyDescent="0.25">
      <c r="A24" s="44" t="s">
        <v>66</v>
      </c>
      <c r="B24" s="41" t="s">
        <v>862</v>
      </c>
      <c r="C24" s="54">
        <v>9583</v>
      </c>
      <c r="D24" t="str">
        <f>HLOOKUP(C24,CALIFICACIÓN,2,TRUE)</f>
        <v>Super Platinium</v>
      </c>
    </row>
    <row r="25" spans="1:4" x14ac:dyDescent="0.25">
      <c r="A25" s="44" t="s">
        <v>67</v>
      </c>
      <c r="B25" s="41" t="s">
        <v>863</v>
      </c>
      <c r="C25" s="54">
        <v>2714</v>
      </c>
      <c r="D25" t="str">
        <f>HLOOKUP(C25,CALIFICACIÓN,2,TRUE)</f>
        <v>Bronce</v>
      </c>
    </row>
    <row r="26" spans="1:4" x14ac:dyDescent="0.25">
      <c r="A26" s="40" t="s">
        <v>68</v>
      </c>
      <c r="B26" s="41" t="s">
        <v>864</v>
      </c>
      <c r="C26" s="54">
        <v>1768</v>
      </c>
      <c r="D26" t="str">
        <f>HLOOKUP(C26,CALIFICACIÓN,2,TRUE)</f>
        <v>Bronce</v>
      </c>
    </row>
    <row r="27" spans="1:4" x14ac:dyDescent="0.25">
      <c r="A27" s="42" t="s">
        <v>69</v>
      </c>
      <c r="B27" s="41" t="s">
        <v>865</v>
      </c>
      <c r="C27" s="54">
        <v>3800</v>
      </c>
      <c r="D27" t="str">
        <f>HLOOKUP(C27,CALIFICACIÓN,2,TRUE)</f>
        <v>Plata</v>
      </c>
    </row>
    <row r="28" spans="1:4" x14ac:dyDescent="0.25">
      <c r="A28" s="42" t="s">
        <v>70</v>
      </c>
      <c r="B28" s="41" t="s">
        <v>866</v>
      </c>
      <c r="C28" s="54">
        <v>6407</v>
      </c>
      <c r="D28" t="str">
        <f>HLOOKUP(C28,CALIFICACIÓN,2,TRUE)</f>
        <v>Oro</v>
      </c>
    </row>
    <row r="29" spans="1:4" x14ac:dyDescent="0.25">
      <c r="A29" s="43" t="s">
        <v>71</v>
      </c>
      <c r="B29" s="41" t="s">
        <v>867</v>
      </c>
      <c r="C29" s="54">
        <v>4064</v>
      </c>
      <c r="D29" t="str">
        <f>HLOOKUP(C29,CALIFICACIÓN,2,TRUE)</f>
        <v>Plata</v>
      </c>
    </row>
    <row r="30" spans="1:4" x14ac:dyDescent="0.25">
      <c r="A30" s="46" t="s">
        <v>72</v>
      </c>
      <c r="B30" s="41" t="s">
        <v>868</v>
      </c>
      <c r="C30" s="54">
        <v>8540</v>
      </c>
      <c r="D30" t="str">
        <f>HLOOKUP(C30,CALIFICACIÓN,2,TRUE)</f>
        <v>Platinium</v>
      </c>
    </row>
    <row r="31" spans="1:4" x14ac:dyDescent="0.25">
      <c r="A31" s="45" t="s">
        <v>73</v>
      </c>
      <c r="B31" s="41" t="s">
        <v>869</v>
      </c>
      <c r="C31" s="54">
        <v>7728</v>
      </c>
      <c r="D31" t="str">
        <f>HLOOKUP(C31,CALIFICACIÓN,2,TRUE)</f>
        <v>Platinium</v>
      </c>
    </row>
    <row r="32" spans="1:4" x14ac:dyDescent="0.25">
      <c r="A32" s="40" t="s">
        <v>74</v>
      </c>
      <c r="B32" s="41" t="s">
        <v>870</v>
      </c>
      <c r="C32" s="54">
        <v>7001</v>
      </c>
      <c r="D32" t="str">
        <f>HLOOKUP(C32,CALIFICACIÓN,2,TRUE)</f>
        <v>Platinium</v>
      </c>
    </row>
    <row r="33" spans="1:4" x14ac:dyDescent="0.25">
      <c r="A33" s="44" t="s">
        <v>75</v>
      </c>
      <c r="B33" s="41" t="s">
        <v>871</v>
      </c>
      <c r="C33" s="54">
        <v>4618</v>
      </c>
      <c r="D33" t="str">
        <f>HLOOKUP(C33,CALIFICACIÓN,2,TRUE)</f>
        <v>Plata</v>
      </c>
    </row>
    <row r="34" spans="1:4" x14ac:dyDescent="0.25">
      <c r="A34" s="42" t="s">
        <v>76</v>
      </c>
      <c r="B34" s="41" t="s">
        <v>872</v>
      </c>
      <c r="C34" s="54">
        <v>6806</v>
      </c>
      <c r="D34" t="str">
        <f>HLOOKUP(C34,CALIFICACIÓN,2,TRUE)</f>
        <v>Oro</v>
      </c>
    </row>
    <row r="35" spans="1:4" x14ac:dyDescent="0.25">
      <c r="A35" s="40" t="s">
        <v>77</v>
      </c>
      <c r="B35" s="41" t="s">
        <v>873</v>
      </c>
      <c r="C35" s="54">
        <v>2084</v>
      </c>
      <c r="D35" t="str">
        <f>HLOOKUP(C35,CALIFICACIÓN,2,TRUE)</f>
        <v>Bronce</v>
      </c>
    </row>
    <row r="36" spans="1:4" x14ac:dyDescent="0.25">
      <c r="A36" s="45" t="s">
        <v>78</v>
      </c>
      <c r="B36" s="41" t="s">
        <v>874</v>
      </c>
      <c r="C36" s="54">
        <v>4870</v>
      </c>
      <c r="D36" t="str">
        <f>HLOOKUP(C36,CALIFICACIÓN,2,TRUE)</f>
        <v>Plata</v>
      </c>
    </row>
    <row r="37" spans="1:4" x14ac:dyDescent="0.25">
      <c r="A37" s="47" t="s">
        <v>79</v>
      </c>
      <c r="B37" s="41" t="s">
        <v>875</v>
      </c>
      <c r="C37" s="54">
        <v>6168</v>
      </c>
      <c r="D37" t="str">
        <f>HLOOKUP(C37,CALIFICACIÓN,2,TRUE)</f>
        <v>Oro</v>
      </c>
    </row>
    <row r="38" spans="1:4" x14ac:dyDescent="0.25">
      <c r="A38" s="42" t="s">
        <v>80</v>
      </c>
      <c r="B38" s="41" t="s">
        <v>876</v>
      </c>
      <c r="C38" s="54">
        <v>8667</v>
      </c>
      <c r="D38" t="str">
        <f>HLOOKUP(C38,CALIFICACIÓN,2,TRUE)</f>
        <v>Platinium</v>
      </c>
    </row>
    <row r="39" spans="1:4" x14ac:dyDescent="0.25">
      <c r="A39" s="45" t="s">
        <v>81</v>
      </c>
      <c r="B39" s="41" t="s">
        <v>877</v>
      </c>
      <c r="C39" s="54">
        <v>3361</v>
      </c>
      <c r="D39" t="str">
        <f>HLOOKUP(C39,CALIFICACIÓN,2,TRUE)</f>
        <v>Plata</v>
      </c>
    </row>
    <row r="40" spans="1:4" x14ac:dyDescent="0.25">
      <c r="A40" s="45" t="s">
        <v>82</v>
      </c>
      <c r="B40" s="41" t="s">
        <v>878</v>
      </c>
      <c r="C40" s="54">
        <v>6756</v>
      </c>
      <c r="D40" t="str">
        <f>HLOOKUP(C40,CALIFICACIÓN,2,TRUE)</f>
        <v>Oro</v>
      </c>
    </row>
    <row r="41" spans="1:4" x14ac:dyDescent="0.25">
      <c r="A41" s="47" t="s">
        <v>83</v>
      </c>
      <c r="B41" s="41" t="s">
        <v>879</v>
      </c>
      <c r="C41" s="54">
        <v>6502</v>
      </c>
      <c r="D41" t="str">
        <f>HLOOKUP(C41,CALIFICACIÓN,2,TRUE)</f>
        <v>Oro</v>
      </c>
    </row>
    <row r="42" spans="1:4" x14ac:dyDescent="0.25">
      <c r="A42" s="46" t="s">
        <v>84</v>
      </c>
      <c r="B42" s="41" t="s">
        <v>880</v>
      </c>
      <c r="C42" s="54">
        <v>6112</v>
      </c>
      <c r="D42" t="str">
        <f>HLOOKUP(C42,CALIFICACIÓN,2,TRUE)</f>
        <v>Oro</v>
      </c>
    </row>
    <row r="43" spans="1:4" x14ac:dyDescent="0.25">
      <c r="A43" s="50" t="s">
        <v>344</v>
      </c>
      <c r="B43" s="41" t="s">
        <v>881</v>
      </c>
      <c r="C43" s="54">
        <v>1854</v>
      </c>
      <c r="D43" t="str">
        <f>HLOOKUP(C43,CALIFICACIÓN,2,TRUE)</f>
        <v>Bronce</v>
      </c>
    </row>
    <row r="44" spans="1:4" x14ac:dyDescent="0.25">
      <c r="A44" s="49" t="s">
        <v>345</v>
      </c>
      <c r="B44" s="41" t="s">
        <v>882</v>
      </c>
      <c r="C44" s="54">
        <v>1216</v>
      </c>
      <c r="D44" t="str">
        <f>HLOOKUP(C44,CALIFICACIÓN,2,TRUE)</f>
        <v>Bronce</v>
      </c>
    </row>
    <row r="45" spans="1:4" x14ac:dyDescent="0.25">
      <c r="A45" s="50" t="s">
        <v>346</v>
      </c>
      <c r="B45" s="41" t="s">
        <v>883</v>
      </c>
      <c r="C45" s="54">
        <v>6952</v>
      </c>
      <c r="D45" t="str">
        <f>HLOOKUP(C45,CALIFICACIÓN,2,TRUE)</f>
        <v>Oro</v>
      </c>
    </row>
    <row r="46" spans="1:4" x14ac:dyDescent="0.25">
      <c r="A46" s="40" t="s">
        <v>347</v>
      </c>
      <c r="B46" s="41" t="s">
        <v>884</v>
      </c>
      <c r="C46" s="54">
        <v>8341</v>
      </c>
      <c r="D46" t="str">
        <f>HLOOKUP(C46,CALIFICACIÓN,2,TRUE)</f>
        <v>Platinium</v>
      </c>
    </row>
    <row r="47" spans="1:4" x14ac:dyDescent="0.25">
      <c r="A47" s="39" t="s">
        <v>348</v>
      </c>
      <c r="B47" s="41" t="s">
        <v>885</v>
      </c>
      <c r="C47" s="54">
        <v>2596</v>
      </c>
      <c r="D47" t="str">
        <f>HLOOKUP(C47,CALIFICACIÓN,2,TRUE)</f>
        <v>Bronce</v>
      </c>
    </row>
    <row r="48" spans="1:4" x14ac:dyDescent="0.25">
      <c r="A48" s="39" t="s">
        <v>349</v>
      </c>
      <c r="B48" s="41" t="s">
        <v>886</v>
      </c>
      <c r="C48" s="54">
        <v>5638</v>
      </c>
      <c r="D48" t="str">
        <f>HLOOKUP(C48,CALIFICACIÓN,2,TRUE)</f>
        <v>Oro</v>
      </c>
    </row>
    <row r="49" spans="1:4" x14ac:dyDescent="0.25">
      <c r="A49" s="39" t="s">
        <v>350</v>
      </c>
      <c r="B49" s="41" t="s">
        <v>887</v>
      </c>
      <c r="C49" s="54">
        <v>2440</v>
      </c>
      <c r="D49" t="str">
        <f>HLOOKUP(C49,CALIFICACIÓN,2,TRUE)</f>
        <v>Bronce</v>
      </c>
    </row>
    <row r="50" spans="1:4" x14ac:dyDescent="0.25">
      <c r="A50" s="40" t="s">
        <v>85</v>
      </c>
      <c r="B50" s="41" t="s">
        <v>888</v>
      </c>
      <c r="C50" s="54">
        <v>4901</v>
      </c>
      <c r="D50" t="str">
        <f>HLOOKUP(C50,CALIFICACIÓN,2,TRUE)</f>
        <v>Plata</v>
      </c>
    </row>
    <row r="51" spans="1:4" x14ac:dyDescent="0.25">
      <c r="A51" s="44" t="s">
        <v>86</v>
      </c>
      <c r="B51" s="41" t="s">
        <v>889</v>
      </c>
      <c r="C51" s="54">
        <v>5720</v>
      </c>
      <c r="D51" t="str">
        <f>HLOOKUP(C51,CALIFICACIÓN,2,TRUE)</f>
        <v>Oro</v>
      </c>
    </row>
    <row r="52" spans="1:4" x14ac:dyDescent="0.25">
      <c r="A52" s="39" t="s">
        <v>351</v>
      </c>
      <c r="B52" s="41" t="s">
        <v>890</v>
      </c>
      <c r="C52" s="54">
        <v>4169</v>
      </c>
      <c r="D52" t="str">
        <f>HLOOKUP(C52,CALIFICACIÓN,2,TRUE)</f>
        <v>Plata</v>
      </c>
    </row>
    <row r="53" spans="1:4" x14ac:dyDescent="0.25">
      <c r="A53" s="39" t="s">
        <v>352</v>
      </c>
      <c r="B53" s="41" t="s">
        <v>891</v>
      </c>
      <c r="C53" s="54">
        <v>6225</v>
      </c>
      <c r="D53" t="str">
        <f>HLOOKUP(C53,CALIFICACIÓN,2,TRUE)</f>
        <v>Oro</v>
      </c>
    </row>
    <row r="54" spans="1:4" x14ac:dyDescent="0.25">
      <c r="A54" s="39" t="s">
        <v>353</v>
      </c>
      <c r="B54" s="41" t="s">
        <v>892</v>
      </c>
      <c r="C54" s="54">
        <v>8107</v>
      </c>
      <c r="D54" t="str">
        <f>HLOOKUP(C54,CALIFICACIÓN,2,TRUE)</f>
        <v>Platinium</v>
      </c>
    </row>
    <row r="55" spans="1:4" x14ac:dyDescent="0.25">
      <c r="A55" s="39" t="s">
        <v>354</v>
      </c>
      <c r="B55" s="41" t="s">
        <v>893</v>
      </c>
      <c r="C55" s="54">
        <v>2581</v>
      </c>
      <c r="D55" t="str">
        <f>HLOOKUP(C55,CALIFICACIÓN,2,TRUE)</f>
        <v>Bronce</v>
      </c>
    </row>
    <row r="56" spans="1:4" x14ac:dyDescent="0.25">
      <c r="A56" s="39" t="s">
        <v>355</v>
      </c>
      <c r="B56" s="41" t="s">
        <v>894</v>
      </c>
      <c r="C56" s="54">
        <v>3947</v>
      </c>
      <c r="D56" t="str">
        <f>HLOOKUP(C56,CALIFICACIÓN,2,TRUE)</f>
        <v>Plata</v>
      </c>
    </row>
    <row r="57" spans="1:4" x14ac:dyDescent="0.25">
      <c r="A57" s="46" t="s">
        <v>87</v>
      </c>
      <c r="B57" s="41" t="s">
        <v>895</v>
      </c>
      <c r="C57" s="54">
        <v>4988</v>
      </c>
      <c r="D57" t="str">
        <f>HLOOKUP(C57,CALIFICACIÓN,2,TRUE)</f>
        <v>Plata</v>
      </c>
    </row>
    <row r="58" spans="1:4" x14ac:dyDescent="0.25">
      <c r="A58" s="47" t="s">
        <v>88</v>
      </c>
      <c r="B58" s="41" t="s">
        <v>896</v>
      </c>
      <c r="C58" s="54">
        <v>6408</v>
      </c>
      <c r="D58" t="str">
        <f>HLOOKUP(C58,CALIFICACIÓN,2,TRUE)</f>
        <v>Oro</v>
      </c>
    </row>
    <row r="59" spans="1:4" x14ac:dyDescent="0.25">
      <c r="A59" s="43" t="s">
        <v>356</v>
      </c>
      <c r="B59" s="41" t="s">
        <v>897</v>
      </c>
      <c r="C59" s="54">
        <v>2605</v>
      </c>
      <c r="D59" t="str">
        <f>HLOOKUP(C59,CALIFICACIÓN,2,TRUE)</f>
        <v>Bronce</v>
      </c>
    </row>
    <row r="60" spans="1:4" x14ac:dyDescent="0.25">
      <c r="A60" s="40" t="s">
        <v>89</v>
      </c>
      <c r="B60" s="41" t="s">
        <v>898</v>
      </c>
      <c r="C60" s="54">
        <v>5408</v>
      </c>
      <c r="D60" t="str">
        <f>HLOOKUP(C60,CALIFICACIÓN,2,TRUE)</f>
        <v>Oro</v>
      </c>
    </row>
    <row r="61" spans="1:4" x14ac:dyDescent="0.25">
      <c r="A61" s="44" t="s">
        <v>90</v>
      </c>
      <c r="B61" s="41" t="s">
        <v>899</v>
      </c>
      <c r="C61" s="54">
        <v>7841</v>
      </c>
      <c r="D61" t="str">
        <f>HLOOKUP(C61,CALIFICACIÓN,2,TRUE)</f>
        <v>Platinium</v>
      </c>
    </row>
    <row r="62" spans="1:4" x14ac:dyDescent="0.25">
      <c r="A62" s="45" t="s">
        <v>91</v>
      </c>
      <c r="B62" s="41" t="s">
        <v>900</v>
      </c>
      <c r="C62" s="54">
        <v>4185</v>
      </c>
      <c r="D62" t="str">
        <f>HLOOKUP(C62,CALIFICACIÓN,2,TRUE)</f>
        <v>Plata</v>
      </c>
    </row>
    <row r="63" spans="1:4" x14ac:dyDescent="0.25">
      <c r="A63" s="42" t="s">
        <v>92</v>
      </c>
      <c r="B63" s="41" t="s">
        <v>901</v>
      </c>
      <c r="C63" s="54">
        <v>3111</v>
      </c>
      <c r="D63" t="str">
        <f>HLOOKUP(C63,CALIFICACIÓN,2,TRUE)</f>
        <v>Plata</v>
      </c>
    </row>
    <row r="64" spans="1:4" x14ac:dyDescent="0.25">
      <c r="A64" s="40" t="s">
        <v>93</v>
      </c>
      <c r="B64" s="41" t="s">
        <v>902</v>
      </c>
      <c r="C64" s="54">
        <v>7436</v>
      </c>
      <c r="D64" t="str">
        <f>HLOOKUP(C64,CALIFICACIÓN,2,TRUE)</f>
        <v>Platinium</v>
      </c>
    </row>
    <row r="65" spans="1:4" x14ac:dyDescent="0.25">
      <c r="A65" s="48" t="s">
        <v>94</v>
      </c>
      <c r="B65" s="41" t="s">
        <v>903</v>
      </c>
      <c r="C65" s="54">
        <v>7800</v>
      </c>
      <c r="D65" t="str">
        <f>HLOOKUP(C65,CALIFICACIÓN,2,TRUE)</f>
        <v>Platinium</v>
      </c>
    </row>
    <row r="66" spans="1:4" x14ac:dyDescent="0.25">
      <c r="A66" s="40" t="s">
        <v>95</v>
      </c>
      <c r="B66" s="41" t="s">
        <v>904</v>
      </c>
      <c r="C66" s="54">
        <v>2028</v>
      </c>
      <c r="D66" t="str">
        <f>HLOOKUP(C66,CALIFICACIÓN,2,TRUE)</f>
        <v>Bronce</v>
      </c>
    </row>
    <row r="67" spans="1:4" x14ac:dyDescent="0.25">
      <c r="A67" s="40" t="s">
        <v>96</v>
      </c>
      <c r="B67" s="41" t="s">
        <v>905</v>
      </c>
      <c r="C67" s="54">
        <v>8155</v>
      </c>
      <c r="D67" t="str">
        <f>HLOOKUP(C67,CALIFICACIÓN,2,TRUE)</f>
        <v>Platinium</v>
      </c>
    </row>
    <row r="68" spans="1:4" x14ac:dyDescent="0.25">
      <c r="A68" s="46" t="s">
        <v>97</v>
      </c>
      <c r="B68" s="41" t="s">
        <v>906</v>
      </c>
      <c r="C68" s="54">
        <v>4745</v>
      </c>
      <c r="D68" t="str">
        <f>HLOOKUP(C68,CALIFICACIÓN,2,TRUE)</f>
        <v>Plata</v>
      </c>
    </row>
    <row r="69" spans="1:4" x14ac:dyDescent="0.25">
      <c r="A69" s="46" t="s">
        <v>98</v>
      </c>
      <c r="B69" s="41" t="s">
        <v>907</v>
      </c>
      <c r="C69" s="54">
        <v>1038</v>
      </c>
      <c r="D69" t="str">
        <f>HLOOKUP(C69,CALIFICACIÓN,2,TRUE)</f>
        <v>Bronce</v>
      </c>
    </row>
    <row r="70" spans="1:4" x14ac:dyDescent="0.25">
      <c r="A70" s="46" t="s">
        <v>357</v>
      </c>
      <c r="B70" s="41" t="s">
        <v>908</v>
      </c>
      <c r="C70" s="54">
        <v>4145</v>
      </c>
      <c r="D70" t="str">
        <f>HLOOKUP(C70,CALIFICACIÓN,2,TRUE)</f>
        <v>Plata</v>
      </c>
    </row>
    <row r="71" spans="1:4" x14ac:dyDescent="0.25">
      <c r="A71" s="45" t="s">
        <v>99</v>
      </c>
      <c r="B71" s="41" t="s">
        <v>909</v>
      </c>
      <c r="C71" s="54">
        <v>7547</v>
      </c>
      <c r="D71" t="str">
        <f>HLOOKUP(C71,CALIFICACIÓN,2,TRUE)</f>
        <v>Platinium</v>
      </c>
    </row>
    <row r="72" spans="1:4" x14ac:dyDescent="0.25">
      <c r="A72" s="40" t="s">
        <v>100</v>
      </c>
      <c r="B72" s="41" t="s">
        <v>910</v>
      </c>
      <c r="C72" s="54">
        <v>6293</v>
      </c>
      <c r="D72" t="str">
        <f>HLOOKUP(C72,CALIFICACIÓN,2,TRUE)</f>
        <v>Oro</v>
      </c>
    </row>
    <row r="73" spans="1:4" x14ac:dyDescent="0.25">
      <c r="A73" s="40" t="s">
        <v>101</v>
      </c>
      <c r="B73" s="41" t="s">
        <v>911</v>
      </c>
      <c r="C73" s="54">
        <v>5270</v>
      </c>
      <c r="D73" t="str">
        <f>HLOOKUP(C73,CALIFICACIÓN,2,TRUE)</f>
        <v>Oro</v>
      </c>
    </row>
    <row r="74" spans="1:4" x14ac:dyDescent="0.25">
      <c r="A74" s="40" t="s">
        <v>102</v>
      </c>
      <c r="B74" s="41" t="s">
        <v>912</v>
      </c>
      <c r="C74" s="54">
        <v>3800</v>
      </c>
      <c r="D74" t="str">
        <f>HLOOKUP(C74,CALIFICACIÓN,2,TRUE)</f>
        <v>Plata</v>
      </c>
    </row>
    <row r="75" spans="1:4" x14ac:dyDescent="0.25">
      <c r="A75" s="40" t="s">
        <v>103</v>
      </c>
      <c r="B75" s="41" t="s">
        <v>913</v>
      </c>
      <c r="C75" s="54">
        <v>3852</v>
      </c>
      <c r="D75" t="str">
        <f>HLOOKUP(C75,CALIFICACIÓN,2,TRUE)</f>
        <v>Plata</v>
      </c>
    </row>
    <row r="76" spans="1:4" x14ac:dyDescent="0.25">
      <c r="A76" s="42" t="s">
        <v>104</v>
      </c>
      <c r="B76" s="41" t="s">
        <v>914</v>
      </c>
      <c r="C76" s="54">
        <v>9948</v>
      </c>
      <c r="D76" t="str">
        <f>HLOOKUP(C76,CALIFICACIÓN,2,TRUE)</f>
        <v>Super Platinium</v>
      </c>
    </row>
    <row r="77" spans="1:4" x14ac:dyDescent="0.25">
      <c r="A77" s="45" t="s">
        <v>105</v>
      </c>
      <c r="B77" s="41" t="s">
        <v>915</v>
      </c>
      <c r="C77" s="54">
        <v>8267</v>
      </c>
      <c r="D77" t="str">
        <f>HLOOKUP(C77,CALIFICACIÓN,2,TRUE)</f>
        <v>Platinium</v>
      </c>
    </row>
    <row r="78" spans="1:4" x14ac:dyDescent="0.25">
      <c r="A78" s="45" t="s">
        <v>106</v>
      </c>
      <c r="B78" s="41" t="s">
        <v>916</v>
      </c>
      <c r="C78" s="54">
        <v>5281</v>
      </c>
      <c r="D78" t="str">
        <f>HLOOKUP(C78,CALIFICACIÓN,2,TRUE)</f>
        <v>Oro</v>
      </c>
    </row>
    <row r="79" spans="1:4" x14ac:dyDescent="0.25">
      <c r="A79" s="40" t="s">
        <v>107</v>
      </c>
      <c r="B79" s="41" t="s">
        <v>917</v>
      </c>
      <c r="C79" s="54">
        <v>9651</v>
      </c>
      <c r="D79" t="str">
        <f>HLOOKUP(C79,CALIFICACIÓN,2,TRUE)</f>
        <v>Super Platinium</v>
      </c>
    </row>
    <row r="80" spans="1:4" x14ac:dyDescent="0.25">
      <c r="A80" s="46" t="s">
        <v>108</v>
      </c>
      <c r="B80" s="41" t="s">
        <v>918</v>
      </c>
      <c r="C80" s="54">
        <v>7011</v>
      </c>
      <c r="D80" t="str">
        <f>HLOOKUP(C80,CALIFICACIÓN,2,TRUE)</f>
        <v>Platinium</v>
      </c>
    </row>
    <row r="81" spans="1:4" x14ac:dyDescent="0.25">
      <c r="A81" s="44" t="s">
        <v>109</v>
      </c>
      <c r="B81" s="41" t="s">
        <v>919</v>
      </c>
      <c r="C81" s="54">
        <v>7777</v>
      </c>
      <c r="D81" t="str">
        <f>HLOOKUP(C81,CALIFICACIÓN,2,TRUE)</f>
        <v>Platinium</v>
      </c>
    </row>
    <row r="82" spans="1:4" x14ac:dyDescent="0.25">
      <c r="A82" s="46" t="s">
        <v>110</v>
      </c>
      <c r="B82" s="41" t="s">
        <v>920</v>
      </c>
      <c r="C82" s="54">
        <v>8642</v>
      </c>
      <c r="D82" t="str">
        <f>HLOOKUP(C82,CALIFICACIÓN,2,TRUE)</f>
        <v>Platinium</v>
      </c>
    </row>
    <row r="83" spans="1:4" x14ac:dyDescent="0.25">
      <c r="A83" s="47" t="s">
        <v>111</v>
      </c>
      <c r="B83" s="41" t="s">
        <v>921</v>
      </c>
      <c r="C83" s="54">
        <v>7990</v>
      </c>
      <c r="D83" t="str">
        <f>HLOOKUP(C83,CALIFICACIÓN,2,TRUE)</f>
        <v>Platinium</v>
      </c>
    </row>
    <row r="84" spans="1:4" x14ac:dyDescent="0.25">
      <c r="A84" s="46" t="s">
        <v>112</v>
      </c>
      <c r="B84" s="41" t="s">
        <v>922</v>
      </c>
      <c r="C84" s="54">
        <v>7082</v>
      </c>
      <c r="D84" t="str">
        <f>HLOOKUP(C84,CALIFICACIÓN,2,TRUE)</f>
        <v>Platinium</v>
      </c>
    </row>
    <row r="85" spans="1:4" x14ac:dyDescent="0.25">
      <c r="A85" s="42" t="s">
        <v>113</v>
      </c>
      <c r="B85" s="41" t="s">
        <v>923</v>
      </c>
      <c r="C85" s="54">
        <v>7662</v>
      </c>
      <c r="D85" t="str">
        <f>HLOOKUP(C85,CALIFICACIÓN,2,TRUE)</f>
        <v>Platinium</v>
      </c>
    </row>
    <row r="86" spans="1:4" x14ac:dyDescent="0.25">
      <c r="A86" s="40" t="s">
        <v>114</v>
      </c>
      <c r="B86" s="41" t="s">
        <v>924</v>
      </c>
      <c r="C86" s="54">
        <v>9104</v>
      </c>
      <c r="D86" t="str">
        <f>HLOOKUP(C86,CALIFICACIÓN,2,TRUE)</f>
        <v>Super Platinium</v>
      </c>
    </row>
    <row r="87" spans="1:4" x14ac:dyDescent="0.25">
      <c r="A87" s="42" t="s">
        <v>115</v>
      </c>
      <c r="B87" s="41" t="s">
        <v>925</v>
      </c>
      <c r="C87" s="54">
        <v>3610</v>
      </c>
      <c r="D87" t="str">
        <f>HLOOKUP(C87,CALIFICACIÓN,2,TRUE)</f>
        <v>Plata</v>
      </c>
    </row>
    <row r="88" spans="1:4" x14ac:dyDescent="0.25">
      <c r="A88" s="42" t="s">
        <v>116</v>
      </c>
      <c r="B88" s="41" t="s">
        <v>926</v>
      </c>
      <c r="C88" s="54">
        <v>8255</v>
      </c>
      <c r="D88" t="str">
        <f>HLOOKUP(C88,CALIFICACIÓN,2,TRUE)</f>
        <v>Platinium</v>
      </c>
    </row>
    <row r="89" spans="1:4" x14ac:dyDescent="0.25">
      <c r="A89" s="45" t="s">
        <v>117</v>
      </c>
      <c r="B89" s="41" t="s">
        <v>927</v>
      </c>
      <c r="C89" s="54">
        <v>2980</v>
      </c>
      <c r="D89" t="str">
        <f>HLOOKUP(C89,CALIFICACIÓN,2,TRUE)</f>
        <v>Bronce</v>
      </c>
    </row>
    <row r="90" spans="1:4" x14ac:dyDescent="0.25">
      <c r="A90" s="49" t="s">
        <v>118</v>
      </c>
      <c r="B90" s="41" t="s">
        <v>928</v>
      </c>
      <c r="C90" s="54">
        <v>4625</v>
      </c>
      <c r="D90" t="str">
        <f>HLOOKUP(C90,CALIFICACIÓN,2,TRUE)</f>
        <v>Plata</v>
      </c>
    </row>
    <row r="91" spans="1:4" x14ac:dyDescent="0.25">
      <c r="A91" s="45" t="s">
        <v>119</v>
      </c>
      <c r="B91" s="41" t="s">
        <v>929</v>
      </c>
      <c r="C91" s="54">
        <v>7291</v>
      </c>
      <c r="D91" t="str">
        <f>HLOOKUP(C91,CALIFICACIÓN,2,TRUE)</f>
        <v>Platinium</v>
      </c>
    </row>
    <row r="92" spans="1:4" x14ac:dyDescent="0.25">
      <c r="A92" s="45" t="s">
        <v>358</v>
      </c>
      <c r="B92" s="41" t="s">
        <v>930</v>
      </c>
      <c r="C92" s="54">
        <v>3087</v>
      </c>
      <c r="D92" t="str">
        <f>HLOOKUP(C92,CALIFICACIÓN,2,TRUE)</f>
        <v>Plata</v>
      </c>
    </row>
    <row r="93" spans="1:4" x14ac:dyDescent="0.25">
      <c r="A93" s="46" t="s">
        <v>359</v>
      </c>
      <c r="B93" s="41" t="s">
        <v>931</v>
      </c>
      <c r="C93" s="54">
        <v>5880</v>
      </c>
      <c r="D93" t="str">
        <f>HLOOKUP(C93,CALIFICACIÓN,2,TRUE)</f>
        <v>Oro</v>
      </c>
    </row>
    <row r="94" spans="1:4" x14ac:dyDescent="0.25">
      <c r="A94" s="46" t="s">
        <v>360</v>
      </c>
      <c r="B94" s="41" t="s">
        <v>932</v>
      </c>
      <c r="C94" s="54">
        <v>6992</v>
      </c>
      <c r="D94" t="str">
        <f>HLOOKUP(C94,CALIFICACIÓN,2,TRUE)</f>
        <v>Oro</v>
      </c>
    </row>
    <row r="95" spans="1:4" x14ac:dyDescent="0.25">
      <c r="A95" s="47" t="s">
        <v>361</v>
      </c>
      <c r="B95" s="41" t="s">
        <v>933</v>
      </c>
      <c r="C95" s="54">
        <v>9001</v>
      </c>
      <c r="D95" t="str">
        <f>HLOOKUP(C95,CALIFICACIÓN,2,TRUE)</f>
        <v>Super Platinium</v>
      </c>
    </row>
    <row r="96" spans="1:4" x14ac:dyDescent="0.25">
      <c r="A96" s="46" t="s">
        <v>362</v>
      </c>
      <c r="B96" s="41" t="s">
        <v>934</v>
      </c>
      <c r="C96" s="54">
        <v>8078</v>
      </c>
      <c r="D96" t="str">
        <f>HLOOKUP(C96,CALIFICACIÓN,2,TRUE)</f>
        <v>Platinium</v>
      </c>
    </row>
    <row r="97" spans="1:4" x14ac:dyDescent="0.25">
      <c r="A97" s="40" t="s">
        <v>363</v>
      </c>
      <c r="B97" s="41" t="s">
        <v>935</v>
      </c>
      <c r="C97" s="54">
        <v>6736</v>
      </c>
      <c r="D97" t="str">
        <f>HLOOKUP(C97,CALIFICACIÓN,2,TRUE)</f>
        <v>Oro</v>
      </c>
    </row>
    <row r="98" spans="1:4" x14ac:dyDescent="0.25">
      <c r="A98" s="40" t="s">
        <v>364</v>
      </c>
      <c r="B98" s="41" t="s">
        <v>936</v>
      </c>
      <c r="C98" s="54">
        <v>5227</v>
      </c>
      <c r="D98" t="str">
        <f>HLOOKUP(C98,CALIFICACIÓN,2,TRUE)</f>
        <v>Oro</v>
      </c>
    </row>
    <row r="99" spans="1:4" x14ac:dyDescent="0.25">
      <c r="A99" s="42" t="s">
        <v>365</v>
      </c>
      <c r="B99" s="41" t="s">
        <v>937</v>
      </c>
      <c r="C99" s="54">
        <v>5504</v>
      </c>
      <c r="D99" t="str">
        <f>HLOOKUP(C99,CALIFICACIÓN,2,TRUE)</f>
        <v>Oro</v>
      </c>
    </row>
    <row r="100" spans="1:4" x14ac:dyDescent="0.25">
      <c r="A100" s="45" t="s">
        <v>366</v>
      </c>
      <c r="B100" s="41" t="s">
        <v>938</v>
      </c>
      <c r="C100" s="54">
        <v>6667</v>
      </c>
      <c r="D100" t="str">
        <f>HLOOKUP(C100,CALIFICACIÓN,2,TRUE)</f>
        <v>Oro</v>
      </c>
    </row>
    <row r="101" spans="1:4" x14ac:dyDescent="0.25">
      <c r="A101" s="45" t="s">
        <v>367</v>
      </c>
      <c r="B101" s="41" t="s">
        <v>939</v>
      </c>
      <c r="C101" s="54">
        <v>9836</v>
      </c>
      <c r="D101" t="str">
        <f>HLOOKUP(C101,CALIFICACIÓN,2,TRUE)</f>
        <v>Super Platinium</v>
      </c>
    </row>
    <row r="102" spans="1:4" x14ac:dyDescent="0.25">
      <c r="A102" s="40" t="s">
        <v>120</v>
      </c>
      <c r="B102" s="41" t="s">
        <v>940</v>
      </c>
      <c r="C102" s="54">
        <v>7501</v>
      </c>
      <c r="D102" t="str">
        <f>HLOOKUP(C102,CALIFICACIÓN,2,TRUE)</f>
        <v>Platinium</v>
      </c>
    </row>
    <row r="103" spans="1:4" x14ac:dyDescent="0.25">
      <c r="A103" s="40" t="s">
        <v>368</v>
      </c>
      <c r="B103" s="41" t="s">
        <v>941</v>
      </c>
      <c r="C103" s="54">
        <v>3907</v>
      </c>
      <c r="D103" t="str">
        <f>HLOOKUP(C103,CALIFICACIÓN,2,TRUE)</f>
        <v>Plata</v>
      </c>
    </row>
    <row r="104" spans="1:4" x14ac:dyDescent="0.25">
      <c r="A104" s="45" t="s">
        <v>369</v>
      </c>
      <c r="B104" s="41" t="s">
        <v>942</v>
      </c>
      <c r="C104" s="54">
        <v>3847</v>
      </c>
      <c r="D104" t="str">
        <f>HLOOKUP(C104,CALIFICACIÓN,2,TRUE)</f>
        <v>Plata</v>
      </c>
    </row>
    <row r="105" spans="1:4" x14ac:dyDescent="0.25">
      <c r="A105" s="39" t="s">
        <v>370</v>
      </c>
      <c r="B105" s="41" t="s">
        <v>943</v>
      </c>
      <c r="C105" s="54">
        <v>8925</v>
      </c>
      <c r="D105" t="str">
        <f>HLOOKUP(C105,CALIFICACIÓN,2,TRUE)</f>
        <v>Platinium</v>
      </c>
    </row>
    <row r="106" spans="1:4" x14ac:dyDescent="0.25">
      <c r="A106" s="40" t="s">
        <v>121</v>
      </c>
      <c r="B106" s="41" t="s">
        <v>944</v>
      </c>
      <c r="C106" s="54">
        <v>6211</v>
      </c>
      <c r="D106" t="str">
        <f>HLOOKUP(C106,CALIFICACIÓN,2,TRUE)</f>
        <v>Oro</v>
      </c>
    </row>
    <row r="107" spans="1:4" x14ac:dyDescent="0.25">
      <c r="A107" s="40" t="s">
        <v>122</v>
      </c>
      <c r="B107" s="41" t="s">
        <v>945</v>
      </c>
      <c r="C107" s="54">
        <v>4759</v>
      </c>
      <c r="D107" t="str">
        <f>HLOOKUP(C107,CALIFICACIÓN,2,TRUE)</f>
        <v>Plata</v>
      </c>
    </row>
    <row r="108" spans="1:4" x14ac:dyDescent="0.25">
      <c r="A108" s="49" t="s">
        <v>123</v>
      </c>
      <c r="B108" s="41" t="s">
        <v>946</v>
      </c>
      <c r="C108" s="54">
        <v>3101</v>
      </c>
      <c r="D108" t="str">
        <f>HLOOKUP(C108,CALIFICACIÓN,2,TRUE)</f>
        <v>Plata</v>
      </c>
    </row>
    <row r="109" spans="1:4" x14ac:dyDescent="0.25">
      <c r="A109" s="45" t="s">
        <v>124</v>
      </c>
      <c r="B109" s="41" t="s">
        <v>947</v>
      </c>
      <c r="C109" s="54">
        <v>8329</v>
      </c>
      <c r="D109" t="str">
        <f>HLOOKUP(C109,CALIFICACIÓN,2,TRUE)</f>
        <v>Platinium</v>
      </c>
    </row>
    <row r="110" spans="1:4" x14ac:dyDescent="0.25">
      <c r="A110" s="42" t="s">
        <v>125</v>
      </c>
      <c r="B110" s="41" t="s">
        <v>948</v>
      </c>
      <c r="C110" s="54">
        <v>7572</v>
      </c>
      <c r="D110" t="str">
        <f>HLOOKUP(C110,CALIFICACIÓN,2,TRUE)</f>
        <v>Platinium</v>
      </c>
    </row>
    <row r="111" spans="1:4" x14ac:dyDescent="0.25">
      <c r="A111" s="46" t="s">
        <v>126</v>
      </c>
      <c r="B111" s="41" t="s">
        <v>949</v>
      </c>
      <c r="C111" s="54">
        <v>1145</v>
      </c>
      <c r="D111" t="str">
        <f>HLOOKUP(C111,CALIFICACIÓN,2,TRUE)</f>
        <v>Bronce</v>
      </c>
    </row>
    <row r="112" spans="1:4" x14ac:dyDescent="0.25">
      <c r="A112" s="42" t="s">
        <v>127</v>
      </c>
      <c r="B112" s="41" t="s">
        <v>950</v>
      </c>
      <c r="C112" s="54">
        <v>4062</v>
      </c>
      <c r="D112" t="str">
        <f>HLOOKUP(C112,CALIFICACIÓN,2,TRUE)</f>
        <v>Plata</v>
      </c>
    </row>
    <row r="113" spans="1:4" x14ac:dyDescent="0.25">
      <c r="A113" s="43" t="s">
        <v>128</v>
      </c>
      <c r="B113" s="41" t="s">
        <v>951</v>
      </c>
      <c r="C113" s="54">
        <v>4607</v>
      </c>
      <c r="D113" t="str">
        <f>HLOOKUP(C113,CALIFICACIÓN,2,TRUE)</f>
        <v>Plata</v>
      </c>
    </row>
    <row r="114" spans="1:4" x14ac:dyDescent="0.25">
      <c r="A114" s="42" t="s">
        <v>129</v>
      </c>
      <c r="B114" s="41" t="s">
        <v>952</v>
      </c>
      <c r="C114" s="54">
        <v>1156</v>
      </c>
      <c r="D114" t="str">
        <f>HLOOKUP(C114,CALIFICACIÓN,2,TRUE)</f>
        <v>Bronce</v>
      </c>
    </row>
    <row r="115" spans="1:4" x14ac:dyDescent="0.25">
      <c r="A115" s="42" t="s">
        <v>130</v>
      </c>
      <c r="B115" s="41" t="s">
        <v>953</v>
      </c>
      <c r="C115" s="54">
        <v>7211</v>
      </c>
      <c r="D115" t="str">
        <f>HLOOKUP(C115,CALIFICACIÓN,2,TRUE)</f>
        <v>Platinium</v>
      </c>
    </row>
    <row r="116" spans="1:4" x14ac:dyDescent="0.25">
      <c r="A116" s="42" t="s">
        <v>131</v>
      </c>
      <c r="B116" s="41" t="s">
        <v>954</v>
      </c>
      <c r="C116" s="54">
        <v>1017</v>
      </c>
      <c r="D116" t="str">
        <f>HLOOKUP(C116,CALIFICACIÓN,2,TRUE)</f>
        <v>Bronce</v>
      </c>
    </row>
    <row r="117" spans="1:4" x14ac:dyDescent="0.25">
      <c r="A117" s="49" t="s">
        <v>132</v>
      </c>
      <c r="B117" s="41" t="s">
        <v>955</v>
      </c>
      <c r="C117" s="54">
        <v>8213</v>
      </c>
      <c r="D117" t="str">
        <f>HLOOKUP(C117,CALIFICACIÓN,2,TRUE)</f>
        <v>Platinium</v>
      </c>
    </row>
    <row r="118" spans="1:4" x14ac:dyDescent="0.25">
      <c r="A118" s="43" t="s">
        <v>133</v>
      </c>
      <c r="B118" s="41" t="s">
        <v>956</v>
      </c>
      <c r="C118" s="54">
        <v>8326</v>
      </c>
      <c r="D118" t="str">
        <f>HLOOKUP(C118,CALIFICACIÓN,2,TRUE)</f>
        <v>Platinium</v>
      </c>
    </row>
    <row r="119" spans="1:4" x14ac:dyDescent="0.25">
      <c r="A119" s="48" t="s">
        <v>371</v>
      </c>
      <c r="B119" s="41" t="s">
        <v>957</v>
      </c>
      <c r="C119" s="54">
        <v>2939</v>
      </c>
      <c r="D119" t="str">
        <f>HLOOKUP(C119,CALIFICACIÓN,2,TRUE)</f>
        <v>Bronce</v>
      </c>
    </row>
    <row r="120" spans="1:4" x14ac:dyDescent="0.25">
      <c r="A120" s="50" t="s">
        <v>134</v>
      </c>
      <c r="B120" s="41" t="s">
        <v>958</v>
      </c>
      <c r="C120" s="54">
        <v>3999</v>
      </c>
      <c r="D120" t="str">
        <f>HLOOKUP(C120,CALIFICACIÓN,2,TRUE)</f>
        <v>Plata</v>
      </c>
    </row>
    <row r="121" spans="1:4" x14ac:dyDescent="0.25">
      <c r="A121" s="43" t="s">
        <v>135</v>
      </c>
      <c r="B121" s="41" t="s">
        <v>959</v>
      </c>
      <c r="C121" s="54">
        <v>6800</v>
      </c>
      <c r="D121" t="str">
        <f>HLOOKUP(C121,CALIFICACIÓN,2,TRUE)</f>
        <v>Oro</v>
      </c>
    </row>
    <row r="122" spans="1:4" x14ac:dyDescent="0.25">
      <c r="A122" s="40" t="s">
        <v>136</v>
      </c>
      <c r="B122" s="41" t="s">
        <v>960</v>
      </c>
      <c r="C122" s="54">
        <v>5659</v>
      </c>
      <c r="D122" t="str">
        <f>HLOOKUP(C122,CALIFICACIÓN,2,TRUE)</f>
        <v>Oro</v>
      </c>
    </row>
    <row r="123" spans="1:4" x14ac:dyDescent="0.25">
      <c r="A123" s="43" t="s">
        <v>137</v>
      </c>
      <c r="B123" s="41" t="s">
        <v>961</v>
      </c>
      <c r="C123" s="54">
        <v>9655</v>
      </c>
      <c r="D123" t="str">
        <f>HLOOKUP(C123,CALIFICACIÓN,2,TRUE)</f>
        <v>Super Platinium</v>
      </c>
    </row>
    <row r="124" spans="1:4" x14ac:dyDescent="0.25">
      <c r="A124" s="42" t="s">
        <v>138</v>
      </c>
      <c r="B124" s="41" t="s">
        <v>962</v>
      </c>
      <c r="C124" s="54">
        <v>9857</v>
      </c>
      <c r="D124" t="str">
        <f>HLOOKUP(C124,CALIFICACIÓN,2,TRUE)</f>
        <v>Super Platinium</v>
      </c>
    </row>
    <row r="125" spans="1:4" x14ac:dyDescent="0.25">
      <c r="A125" s="40" t="s">
        <v>139</v>
      </c>
      <c r="B125" s="41" t="s">
        <v>963</v>
      </c>
      <c r="C125" s="54">
        <v>3967</v>
      </c>
      <c r="D125" t="str">
        <f>HLOOKUP(C125,CALIFICACIÓN,2,TRUE)</f>
        <v>Plata</v>
      </c>
    </row>
    <row r="126" spans="1:4" x14ac:dyDescent="0.25">
      <c r="A126" s="44" t="s">
        <v>140</v>
      </c>
      <c r="B126" s="41" t="s">
        <v>964</v>
      </c>
      <c r="C126" s="54">
        <v>5135</v>
      </c>
      <c r="D126" t="str">
        <f>HLOOKUP(C126,CALIFICACIÓN,2,TRUE)</f>
        <v>Oro</v>
      </c>
    </row>
    <row r="127" spans="1:4" x14ac:dyDescent="0.25">
      <c r="A127" s="44" t="s">
        <v>141</v>
      </c>
      <c r="B127" s="41" t="s">
        <v>965</v>
      </c>
      <c r="C127" s="54">
        <v>2284</v>
      </c>
      <c r="D127" t="str">
        <f>HLOOKUP(C127,CALIFICACIÓN,2,TRUE)</f>
        <v>Bronce</v>
      </c>
    </row>
    <row r="128" spans="1:4" x14ac:dyDescent="0.25">
      <c r="A128" s="44" t="s">
        <v>142</v>
      </c>
      <c r="B128" s="41" t="s">
        <v>966</v>
      </c>
      <c r="C128" s="54">
        <v>7680</v>
      </c>
      <c r="D128" t="str">
        <f>HLOOKUP(C128,CALIFICACIÓN,2,TRUE)</f>
        <v>Platinium</v>
      </c>
    </row>
    <row r="129" spans="1:4" x14ac:dyDescent="0.25">
      <c r="A129" s="46" t="s">
        <v>143</v>
      </c>
      <c r="B129" s="41" t="s">
        <v>967</v>
      </c>
      <c r="C129" s="54">
        <v>9142</v>
      </c>
      <c r="D129" t="str">
        <f>HLOOKUP(C129,CALIFICACIÓN,2,TRUE)</f>
        <v>Super Platinium</v>
      </c>
    </row>
    <row r="130" spans="1:4" x14ac:dyDescent="0.25">
      <c r="A130" s="42" t="s">
        <v>144</v>
      </c>
      <c r="B130" s="41" t="s">
        <v>968</v>
      </c>
      <c r="C130" s="54">
        <v>4701</v>
      </c>
      <c r="D130" t="str">
        <f>HLOOKUP(C130,CALIFICACIÓN,2,TRUE)</f>
        <v>Plata</v>
      </c>
    </row>
    <row r="131" spans="1:4" x14ac:dyDescent="0.25">
      <c r="A131" s="45" t="s">
        <v>145</v>
      </c>
      <c r="B131" s="41" t="s">
        <v>969</v>
      </c>
      <c r="C131" s="54">
        <v>5178</v>
      </c>
      <c r="D131" t="str">
        <f>HLOOKUP(C131,CALIFICACIÓN,2,TRUE)</f>
        <v>Oro</v>
      </c>
    </row>
    <row r="132" spans="1:4" x14ac:dyDescent="0.25">
      <c r="A132" s="43" t="s">
        <v>146</v>
      </c>
      <c r="B132" s="41" t="s">
        <v>970</v>
      </c>
      <c r="C132" s="54">
        <v>1116</v>
      </c>
      <c r="D132" t="str">
        <f>HLOOKUP(C132,CALIFICACIÓN,2,TRUE)</f>
        <v>Bronce</v>
      </c>
    </row>
    <row r="133" spans="1:4" x14ac:dyDescent="0.25">
      <c r="A133" s="45" t="s">
        <v>372</v>
      </c>
      <c r="B133" s="41" t="s">
        <v>971</v>
      </c>
      <c r="C133" s="54">
        <v>7057</v>
      </c>
      <c r="D133" t="str">
        <f>HLOOKUP(C133,CALIFICACIÓN,2,TRUE)</f>
        <v>Platinium</v>
      </c>
    </row>
    <row r="134" spans="1:4" x14ac:dyDescent="0.25">
      <c r="A134" s="42" t="s">
        <v>373</v>
      </c>
      <c r="B134" s="41" t="s">
        <v>972</v>
      </c>
      <c r="C134" s="54">
        <v>2638</v>
      </c>
      <c r="D134" t="str">
        <f>HLOOKUP(C134,CALIFICACIÓN,2,TRUE)</f>
        <v>Bronce</v>
      </c>
    </row>
    <row r="135" spans="1:4" x14ac:dyDescent="0.25">
      <c r="A135" s="40" t="s">
        <v>147</v>
      </c>
      <c r="B135" s="41" t="s">
        <v>973</v>
      </c>
      <c r="C135" s="54">
        <v>2172</v>
      </c>
      <c r="D135" t="str">
        <f>HLOOKUP(C135,CALIFICACIÓN,2,TRUE)</f>
        <v>Bronce</v>
      </c>
    </row>
    <row r="136" spans="1:4" x14ac:dyDescent="0.25">
      <c r="A136" s="46" t="s">
        <v>148</v>
      </c>
      <c r="B136" s="41" t="s">
        <v>974</v>
      </c>
      <c r="C136" s="54">
        <v>1439</v>
      </c>
      <c r="D136" t="str">
        <f>HLOOKUP(C136,CALIFICACIÓN,2,TRUE)</f>
        <v>Bronce</v>
      </c>
    </row>
    <row r="137" spans="1:4" x14ac:dyDescent="0.25">
      <c r="A137" s="42" t="s">
        <v>374</v>
      </c>
      <c r="B137" s="41" t="s">
        <v>975</v>
      </c>
      <c r="C137" s="54">
        <f ca="1">RANDBETWEEN(1000,10000)</f>
        <v>3411</v>
      </c>
      <c r="D137" t="str">
        <f ca="1">HLOOKUP(C137,CALIFICACIÓN,2,TRUE)</f>
        <v>Plata</v>
      </c>
    </row>
    <row r="138" spans="1:4" x14ac:dyDescent="0.25">
      <c r="A138" s="45" t="s">
        <v>149</v>
      </c>
      <c r="B138" s="41" t="s">
        <v>976</v>
      </c>
      <c r="C138" s="54">
        <v>9876</v>
      </c>
      <c r="D138" t="str">
        <f>HLOOKUP(C138,CALIFICACIÓN,2,TRUE)</f>
        <v>Super Platinium</v>
      </c>
    </row>
    <row r="139" spans="1:4" x14ac:dyDescent="0.25">
      <c r="A139" s="44" t="s">
        <v>150</v>
      </c>
      <c r="B139" s="41" t="s">
        <v>977</v>
      </c>
      <c r="C139" s="54">
        <v>1934</v>
      </c>
      <c r="D139" t="str">
        <f>HLOOKUP(C139,CALIFICACIÓN,2,TRUE)</f>
        <v>Bronce</v>
      </c>
    </row>
    <row r="140" spans="1:4" x14ac:dyDescent="0.25">
      <c r="A140" s="46" t="s">
        <v>151</v>
      </c>
      <c r="B140" s="41" t="s">
        <v>978</v>
      </c>
      <c r="C140" s="54">
        <v>4823</v>
      </c>
      <c r="D140" t="str">
        <f>HLOOKUP(C140,CALIFICACIÓN,2,TRUE)</f>
        <v>Plata</v>
      </c>
    </row>
    <row r="141" spans="1:4" x14ac:dyDescent="0.25">
      <c r="A141" s="43" t="s">
        <v>375</v>
      </c>
      <c r="B141" s="41" t="s">
        <v>979</v>
      </c>
      <c r="C141" s="54">
        <f ca="1">RANDBETWEEN(1000,10000)</f>
        <v>7033</v>
      </c>
      <c r="D141" t="str">
        <f ca="1">HLOOKUP(C141,CALIFICACIÓN,2,TRUE)</f>
        <v>Platinium</v>
      </c>
    </row>
    <row r="142" spans="1:4" x14ac:dyDescent="0.25">
      <c r="A142" s="44" t="s">
        <v>376</v>
      </c>
      <c r="B142" s="41" t="s">
        <v>980</v>
      </c>
      <c r="C142" s="54">
        <f ca="1">RANDBETWEEN(1000,10000)</f>
        <v>3254</v>
      </c>
      <c r="D142" t="str">
        <f ca="1">HLOOKUP(C142,CALIFICACIÓN,2,TRUE)</f>
        <v>Plata</v>
      </c>
    </row>
    <row r="143" spans="1:4" x14ac:dyDescent="0.25">
      <c r="A143" s="44" t="s">
        <v>377</v>
      </c>
      <c r="B143" s="41" t="s">
        <v>981</v>
      </c>
      <c r="C143" s="54">
        <f ca="1">RANDBETWEEN(1000,10000)</f>
        <v>2851</v>
      </c>
      <c r="D143" t="str">
        <f ca="1">HLOOKUP(C143,CALIFICACIÓN,2,TRUE)</f>
        <v>Bronce</v>
      </c>
    </row>
    <row r="144" spans="1:4" x14ac:dyDescent="0.25">
      <c r="A144" s="42" t="s">
        <v>152</v>
      </c>
      <c r="B144" s="41" t="s">
        <v>982</v>
      </c>
      <c r="C144" s="54">
        <v>5217</v>
      </c>
      <c r="D144" t="str">
        <f>HLOOKUP(C144,CALIFICACIÓN,2,TRUE)</f>
        <v>Oro</v>
      </c>
    </row>
    <row r="145" spans="1:4" x14ac:dyDescent="0.25">
      <c r="A145" s="43" t="s">
        <v>153</v>
      </c>
      <c r="B145" s="41" t="s">
        <v>983</v>
      </c>
      <c r="C145" s="54">
        <v>4744</v>
      </c>
      <c r="D145" t="str">
        <f>HLOOKUP(C145,CALIFICACIÓN,2,TRUE)</f>
        <v>Plata</v>
      </c>
    </row>
    <row r="146" spans="1:4" x14ac:dyDescent="0.25">
      <c r="A146" s="40" t="s">
        <v>154</v>
      </c>
      <c r="B146" s="41" t="s">
        <v>984</v>
      </c>
      <c r="C146" s="54">
        <v>8378</v>
      </c>
      <c r="D146" t="str">
        <f>HLOOKUP(C146,CALIFICACIÓN,2,TRUE)</f>
        <v>Platinium</v>
      </c>
    </row>
    <row r="147" spans="1:4" x14ac:dyDescent="0.25">
      <c r="A147" s="42" t="s">
        <v>155</v>
      </c>
      <c r="B147" s="41" t="s">
        <v>985</v>
      </c>
      <c r="C147" s="54">
        <v>9733</v>
      </c>
      <c r="D147" t="str">
        <f>HLOOKUP(C147,CALIFICACIÓN,2,TRUE)</f>
        <v>Super Platinium</v>
      </c>
    </row>
    <row r="148" spans="1:4" x14ac:dyDescent="0.25">
      <c r="A148" s="44" t="s">
        <v>156</v>
      </c>
      <c r="B148" s="41" t="s">
        <v>986</v>
      </c>
      <c r="C148" s="54">
        <v>3250</v>
      </c>
      <c r="D148" t="str">
        <f>HLOOKUP(C148,CALIFICACIÓN,2,TRUE)</f>
        <v>Plata</v>
      </c>
    </row>
    <row r="149" spans="1:4" x14ac:dyDescent="0.25">
      <c r="A149" s="42" t="s">
        <v>157</v>
      </c>
      <c r="B149" s="41" t="s">
        <v>987</v>
      </c>
      <c r="C149" s="54">
        <v>9305</v>
      </c>
      <c r="D149" t="str">
        <f>HLOOKUP(C149,CALIFICACIÓN,2,TRUE)</f>
        <v>Super Platinium</v>
      </c>
    </row>
    <row r="150" spans="1:4" x14ac:dyDescent="0.25">
      <c r="A150" s="40" t="s">
        <v>158</v>
      </c>
      <c r="B150" s="41" t="s">
        <v>988</v>
      </c>
      <c r="C150" s="54">
        <v>3487</v>
      </c>
      <c r="D150" t="str">
        <f>HLOOKUP(C150,CALIFICACIÓN,2,TRUE)</f>
        <v>Plata</v>
      </c>
    </row>
    <row r="151" spans="1:4" x14ac:dyDescent="0.25">
      <c r="A151" s="51" t="s">
        <v>159</v>
      </c>
      <c r="B151" s="41" t="s">
        <v>989</v>
      </c>
      <c r="C151" s="54">
        <v>2608</v>
      </c>
      <c r="D151" t="str">
        <f>HLOOKUP(C151,CALIFICACIÓN,2,TRUE)</f>
        <v>Bronce</v>
      </c>
    </row>
    <row r="152" spans="1:4" x14ac:dyDescent="0.25">
      <c r="A152" s="45" t="s">
        <v>160</v>
      </c>
      <c r="B152" s="41" t="s">
        <v>990</v>
      </c>
      <c r="C152" s="54">
        <v>8741</v>
      </c>
      <c r="D152" t="str">
        <f>HLOOKUP(C152,CALIFICACIÓN,2,TRUE)</f>
        <v>Platinium</v>
      </c>
    </row>
    <row r="153" spans="1:4" x14ac:dyDescent="0.25">
      <c r="A153" s="45" t="s">
        <v>161</v>
      </c>
      <c r="B153" s="41" t="s">
        <v>991</v>
      </c>
      <c r="C153" s="54">
        <v>5210</v>
      </c>
      <c r="D153" t="str">
        <f>HLOOKUP(C153,CALIFICACIÓN,2,TRUE)</f>
        <v>Oro</v>
      </c>
    </row>
    <row r="154" spans="1:4" x14ac:dyDescent="0.25">
      <c r="A154" s="44" t="s">
        <v>162</v>
      </c>
      <c r="B154" s="41" t="s">
        <v>992</v>
      </c>
      <c r="C154" s="54">
        <v>7441</v>
      </c>
      <c r="D154" t="str">
        <f>HLOOKUP(C154,CALIFICACIÓN,2,TRUE)</f>
        <v>Platinium</v>
      </c>
    </row>
    <row r="155" spans="1:4" x14ac:dyDescent="0.25">
      <c r="A155" s="44" t="s">
        <v>163</v>
      </c>
      <c r="B155" s="41" t="s">
        <v>993</v>
      </c>
      <c r="C155" s="54">
        <v>9505</v>
      </c>
      <c r="D155" t="str">
        <f>HLOOKUP(C155,CALIFICACIÓN,2,TRUE)</f>
        <v>Super Platinium</v>
      </c>
    </row>
    <row r="156" spans="1:4" x14ac:dyDescent="0.25">
      <c r="A156" s="45" t="s">
        <v>164</v>
      </c>
      <c r="B156" s="41" t="s">
        <v>994</v>
      </c>
      <c r="C156" s="54">
        <v>3605</v>
      </c>
      <c r="D156" t="str">
        <f>HLOOKUP(C156,CALIFICACIÓN,2,TRUE)</f>
        <v>Plata</v>
      </c>
    </row>
    <row r="157" spans="1:4" x14ac:dyDescent="0.25">
      <c r="A157" s="44" t="s">
        <v>165</v>
      </c>
      <c r="B157" s="41" t="s">
        <v>995</v>
      </c>
      <c r="C157" s="54">
        <v>6955</v>
      </c>
      <c r="D157" t="str">
        <f>HLOOKUP(C157,CALIFICACIÓN,2,TRUE)</f>
        <v>Oro</v>
      </c>
    </row>
    <row r="158" spans="1:4" x14ac:dyDescent="0.25">
      <c r="A158" s="40" t="s">
        <v>166</v>
      </c>
      <c r="B158" s="41" t="s">
        <v>996</v>
      </c>
      <c r="C158" s="54">
        <v>6052</v>
      </c>
      <c r="D158" t="str">
        <f>HLOOKUP(C158,CALIFICACIÓN,2,TRUE)</f>
        <v>Oro</v>
      </c>
    </row>
    <row r="159" spans="1:4" x14ac:dyDescent="0.25">
      <c r="A159" s="43" t="s">
        <v>167</v>
      </c>
      <c r="B159" s="41" t="s">
        <v>997</v>
      </c>
      <c r="C159" s="54">
        <v>9705</v>
      </c>
      <c r="D159" t="str">
        <f>HLOOKUP(C159,CALIFICACIÓN,2,TRUE)</f>
        <v>Super Platinium</v>
      </c>
    </row>
    <row r="160" spans="1:4" x14ac:dyDescent="0.25">
      <c r="A160" s="42" t="s">
        <v>168</v>
      </c>
      <c r="B160" s="41" t="s">
        <v>998</v>
      </c>
      <c r="C160" s="54">
        <v>7887</v>
      </c>
      <c r="D160" t="str">
        <f>HLOOKUP(C160,CALIFICACIÓN,2,TRUE)</f>
        <v>Platinium</v>
      </c>
    </row>
    <row r="161" spans="1:4" x14ac:dyDescent="0.25">
      <c r="A161" s="39" t="s">
        <v>378</v>
      </c>
      <c r="B161" s="41" t="s">
        <v>999</v>
      </c>
      <c r="C161" s="54">
        <f ca="1">RANDBETWEEN(1000,10000)</f>
        <v>7235</v>
      </c>
      <c r="D161" t="str">
        <f ca="1">HLOOKUP(C161,CALIFICACIÓN,2,TRUE)</f>
        <v>Platinium</v>
      </c>
    </row>
    <row r="162" spans="1:4" x14ac:dyDescent="0.25">
      <c r="A162" s="42" t="s">
        <v>169</v>
      </c>
      <c r="B162" s="41" t="s">
        <v>1000</v>
      </c>
      <c r="C162" s="54">
        <v>1770</v>
      </c>
      <c r="D162" t="str">
        <f>HLOOKUP(C162,CALIFICACIÓN,2,TRUE)</f>
        <v>Bronce</v>
      </c>
    </row>
    <row r="163" spans="1:4" x14ac:dyDescent="0.25">
      <c r="A163" s="42" t="s">
        <v>170</v>
      </c>
      <c r="B163" s="41" t="s">
        <v>1001</v>
      </c>
      <c r="C163" s="54">
        <v>3450</v>
      </c>
      <c r="D163" t="str">
        <f>HLOOKUP(C163,CALIFICACIÓN,2,TRUE)</f>
        <v>Plata</v>
      </c>
    </row>
    <row r="164" spans="1:4" x14ac:dyDescent="0.25">
      <c r="A164" s="42" t="s">
        <v>171</v>
      </c>
      <c r="B164" s="41" t="s">
        <v>1002</v>
      </c>
      <c r="C164" s="54">
        <v>8405</v>
      </c>
      <c r="D164" t="str">
        <f>HLOOKUP(C164,CALIFICACIÓN,2,TRUE)</f>
        <v>Platinium</v>
      </c>
    </row>
    <row r="165" spans="1:4" x14ac:dyDescent="0.25">
      <c r="A165" s="42" t="s">
        <v>172</v>
      </c>
      <c r="B165" s="41" t="s">
        <v>1003</v>
      </c>
      <c r="C165" s="54">
        <v>5231</v>
      </c>
      <c r="D165" t="str">
        <f>HLOOKUP(C165,CALIFICACIÓN,2,TRUE)</f>
        <v>Oro</v>
      </c>
    </row>
    <row r="166" spans="1:4" x14ac:dyDescent="0.25">
      <c r="A166" s="42" t="s">
        <v>173</v>
      </c>
      <c r="B166" s="41" t="s">
        <v>1004</v>
      </c>
      <c r="C166" s="54">
        <v>2985</v>
      </c>
      <c r="D166" t="str">
        <f>HLOOKUP(C166,CALIFICACIÓN,2,TRUE)</f>
        <v>Bronce</v>
      </c>
    </row>
    <row r="167" spans="1:4" x14ac:dyDescent="0.25">
      <c r="A167" s="42" t="s">
        <v>174</v>
      </c>
      <c r="B167" s="41" t="s">
        <v>1005</v>
      </c>
      <c r="C167" s="54">
        <v>5552</v>
      </c>
      <c r="D167" t="str">
        <f>HLOOKUP(C167,CALIFICACIÓN,2,TRUE)</f>
        <v>Oro</v>
      </c>
    </row>
    <row r="168" spans="1:4" x14ac:dyDescent="0.25">
      <c r="A168" s="40" t="s">
        <v>175</v>
      </c>
      <c r="B168" s="41" t="s">
        <v>1006</v>
      </c>
      <c r="C168" s="54">
        <v>5106</v>
      </c>
      <c r="D168" t="str">
        <f>HLOOKUP(C168,CALIFICACIÓN,2,TRUE)</f>
        <v>Oro</v>
      </c>
    </row>
    <row r="169" spans="1:4" x14ac:dyDescent="0.25">
      <c r="A169" s="45" t="s">
        <v>176</v>
      </c>
      <c r="B169" s="41" t="s">
        <v>1007</v>
      </c>
      <c r="C169" s="54">
        <v>2448</v>
      </c>
      <c r="D169" t="str">
        <f>HLOOKUP(C169,CALIFICACIÓN,2,TRUE)</f>
        <v>Bronce</v>
      </c>
    </row>
    <row r="170" spans="1:4" x14ac:dyDescent="0.25">
      <c r="A170" s="45" t="s">
        <v>177</v>
      </c>
      <c r="B170" s="41" t="s">
        <v>1008</v>
      </c>
      <c r="C170" s="54">
        <v>1049</v>
      </c>
      <c r="D170" t="str">
        <f>HLOOKUP(C170,CALIFICACIÓN,2,TRUE)</f>
        <v>Bronce</v>
      </c>
    </row>
    <row r="171" spans="1:4" x14ac:dyDescent="0.25">
      <c r="A171" s="40" t="s">
        <v>178</v>
      </c>
      <c r="B171" s="41" t="s">
        <v>1009</v>
      </c>
      <c r="C171" s="54">
        <v>6169</v>
      </c>
      <c r="D171" t="str">
        <f>HLOOKUP(C171,CALIFICACIÓN,2,TRUE)</f>
        <v>Oro</v>
      </c>
    </row>
    <row r="172" spans="1:4" x14ac:dyDescent="0.25">
      <c r="A172" s="42" t="s">
        <v>179</v>
      </c>
      <c r="B172" s="41" t="s">
        <v>1010</v>
      </c>
      <c r="C172" s="54">
        <v>3503</v>
      </c>
      <c r="D172" t="str">
        <f>HLOOKUP(C172,CALIFICACIÓN,2,TRUE)</f>
        <v>Plata</v>
      </c>
    </row>
    <row r="173" spans="1:4" x14ac:dyDescent="0.25">
      <c r="A173" s="40" t="s">
        <v>180</v>
      </c>
      <c r="B173" s="41" t="s">
        <v>1011</v>
      </c>
      <c r="C173" s="54">
        <v>2139</v>
      </c>
      <c r="D173" t="str">
        <f>HLOOKUP(C173,CALIFICACIÓN,2,TRUE)</f>
        <v>Bronce</v>
      </c>
    </row>
    <row r="174" spans="1:4" x14ac:dyDescent="0.25">
      <c r="A174" s="43" t="s">
        <v>181</v>
      </c>
      <c r="B174" s="41" t="s">
        <v>1012</v>
      </c>
      <c r="C174" s="54">
        <v>3763</v>
      </c>
      <c r="D174" t="str">
        <f>HLOOKUP(C174,CALIFICACIÓN,2,TRUE)</f>
        <v>Plata</v>
      </c>
    </row>
    <row r="175" spans="1:4" x14ac:dyDescent="0.25">
      <c r="A175" s="44" t="s">
        <v>182</v>
      </c>
      <c r="B175" s="41" t="s">
        <v>1013</v>
      </c>
      <c r="C175" s="54">
        <v>4586</v>
      </c>
      <c r="D175" t="str">
        <f>HLOOKUP(C175,CALIFICACIÓN,2,TRUE)</f>
        <v>Plata</v>
      </c>
    </row>
    <row r="176" spans="1:4" x14ac:dyDescent="0.25">
      <c r="A176" s="44" t="s">
        <v>183</v>
      </c>
      <c r="B176" s="41" t="s">
        <v>1014</v>
      </c>
      <c r="C176" s="54">
        <v>7513</v>
      </c>
      <c r="D176" t="str">
        <f>HLOOKUP(C176,CALIFICACIÓN,2,TRUE)</f>
        <v>Platinium</v>
      </c>
    </row>
    <row r="177" spans="1:4" x14ac:dyDescent="0.25">
      <c r="A177" s="42" t="s">
        <v>184</v>
      </c>
      <c r="B177" s="41" t="s">
        <v>1015</v>
      </c>
      <c r="C177" s="54">
        <v>3248</v>
      </c>
      <c r="D177" t="str">
        <f>HLOOKUP(C177,CALIFICACIÓN,2,TRUE)</f>
        <v>Plata</v>
      </c>
    </row>
    <row r="178" spans="1:4" x14ac:dyDescent="0.25">
      <c r="A178" s="40" t="s">
        <v>185</v>
      </c>
      <c r="B178" s="41" t="s">
        <v>1016</v>
      </c>
      <c r="C178" s="54">
        <v>5441</v>
      </c>
      <c r="D178" t="str">
        <f>HLOOKUP(C178,CALIFICACIÓN,2,TRUE)</f>
        <v>Oro</v>
      </c>
    </row>
    <row r="179" spans="1:4" x14ac:dyDescent="0.25">
      <c r="A179" s="42" t="s">
        <v>186</v>
      </c>
      <c r="B179" s="41" t="s">
        <v>1017</v>
      </c>
      <c r="C179" s="54">
        <v>8452</v>
      </c>
      <c r="D179" t="str">
        <f>HLOOKUP(C179,CALIFICACIÓN,2,TRUE)</f>
        <v>Platinium</v>
      </c>
    </row>
    <row r="180" spans="1:4" x14ac:dyDescent="0.25">
      <c r="A180" s="44" t="s">
        <v>379</v>
      </c>
      <c r="B180" s="41" t="s">
        <v>1018</v>
      </c>
      <c r="C180" s="54">
        <f ca="1">RANDBETWEEN(1000,10000)</f>
        <v>1249</v>
      </c>
      <c r="D180" t="str">
        <f ca="1">HLOOKUP(C180,CALIFICACIÓN,2,TRUE)</f>
        <v>Bronce</v>
      </c>
    </row>
    <row r="181" spans="1:4" x14ac:dyDescent="0.25">
      <c r="A181" s="40" t="s">
        <v>380</v>
      </c>
      <c r="B181" s="41" t="s">
        <v>1019</v>
      </c>
      <c r="C181" s="54">
        <f ca="1">RANDBETWEEN(1000,10000)</f>
        <v>8689</v>
      </c>
      <c r="D181" t="str">
        <f ca="1">HLOOKUP(C181,CALIFICACIÓN,2,TRUE)</f>
        <v>Platinium</v>
      </c>
    </row>
    <row r="182" spans="1:4" x14ac:dyDescent="0.25">
      <c r="A182" s="49" t="s">
        <v>187</v>
      </c>
      <c r="B182" s="41" t="s">
        <v>1020</v>
      </c>
      <c r="C182" s="54">
        <v>4287</v>
      </c>
      <c r="D182" t="str">
        <f>HLOOKUP(C182,CALIFICACIÓN,2,TRUE)</f>
        <v>Plata</v>
      </c>
    </row>
    <row r="183" spans="1:4" x14ac:dyDescent="0.25">
      <c r="A183" s="39" t="s">
        <v>381</v>
      </c>
      <c r="B183" s="41" t="s">
        <v>1021</v>
      </c>
      <c r="C183" s="54">
        <f ca="1">RANDBETWEEN(1000,10000)</f>
        <v>7828</v>
      </c>
      <c r="D183" t="str">
        <f ca="1">HLOOKUP(C183,CALIFICACIÓN,2,TRUE)</f>
        <v>Platinium</v>
      </c>
    </row>
    <row r="184" spans="1:4" x14ac:dyDescent="0.25">
      <c r="A184" s="39" t="s">
        <v>382</v>
      </c>
      <c r="B184" s="41" t="s">
        <v>1022</v>
      </c>
      <c r="C184" s="54">
        <f ca="1">RANDBETWEEN(1000,10000)</f>
        <v>2729</v>
      </c>
      <c r="D184" t="str">
        <f ca="1">HLOOKUP(C184,CALIFICACIÓN,2,TRUE)</f>
        <v>Bronce</v>
      </c>
    </row>
    <row r="185" spans="1:4" x14ac:dyDescent="0.25">
      <c r="A185" s="40" t="s">
        <v>188</v>
      </c>
      <c r="B185" s="41" t="s">
        <v>1023</v>
      </c>
      <c r="C185" s="54">
        <v>7852</v>
      </c>
      <c r="D185" t="str">
        <f>HLOOKUP(C185,CALIFICACIÓN,2,TRUE)</f>
        <v>Platinium</v>
      </c>
    </row>
    <row r="186" spans="1:4" x14ac:dyDescent="0.25">
      <c r="A186" s="42" t="s">
        <v>189</v>
      </c>
      <c r="B186" s="41" t="s">
        <v>1024</v>
      </c>
      <c r="C186" s="54">
        <v>7474</v>
      </c>
      <c r="D186" t="str">
        <f>HLOOKUP(C186,CALIFICACIÓN,2,TRUE)</f>
        <v>Platinium</v>
      </c>
    </row>
    <row r="187" spans="1:4" x14ac:dyDescent="0.25">
      <c r="A187" s="43" t="s">
        <v>190</v>
      </c>
      <c r="B187" s="41" t="s">
        <v>1025</v>
      </c>
      <c r="C187" s="54">
        <v>6296</v>
      </c>
      <c r="D187" t="str">
        <f>HLOOKUP(C187,CALIFICACIÓN,2,TRUE)</f>
        <v>Oro</v>
      </c>
    </row>
    <row r="188" spans="1:4" x14ac:dyDescent="0.25">
      <c r="A188" s="44" t="s">
        <v>191</v>
      </c>
      <c r="B188" s="41" t="s">
        <v>1026</v>
      </c>
      <c r="C188" s="54">
        <v>6379</v>
      </c>
      <c r="D188" t="str">
        <f>HLOOKUP(C188,CALIFICACIÓN,2,TRUE)</f>
        <v>Oro</v>
      </c>
    </row>
    <row r="189" spans="1:4" x14ac:dyDescent="0.25">
      <c r="A189" s="40" t="s">
        <v>192</v>
      </c>
      <c r="B189" s="41" t="s">
        <v>1027</v>
      </c>
      <c r="C189" s="54">
        <v>3685</v>
      </c>
      <c r="D189" t="str">
        <f>HLOOKUP(C189,CALIFICACIÓN,2,TRUE)</f>
        <v>Plata</v>
      </c>
    </row>
    <row r="190" spans="1:4" x14ac:dyDescent="0.25">
      <c r="A190" s="43" t="s">
        <v>193</v>
      </c>
      <c r="B190" s="41" t="s">
        <v>1028</v>
      </c>
      <c r="C190" s="54">
        <v>7244</v>
      </c>
      <c r="D190" t="str">
        <f>HLOOKUP(C190,CALIFICACIÓN,2,TRUE)</f>
        <v>Platinium</v>
      </c>
    </row>
    <row r="191" spans="1:4" x14ac:dyDescent="0.25">
      <c r="A191" s="40" t="s">
        <v>194</v>
      </c>
      <c r="B191" s="41" t="s">
        <v>1029</v>
      </c>
      <c r="C191" s="54">
        <v>5446</v>
      </c>
      <c r="D191" t="str">
        <f>HLOOKUP(C191,CALIFICACIÓN,2,TRUE)</f>
        <v>Oro</v>
      </c>
    </row>
    <row r="192" spans="1:4" x14ac:dyDescent="0.25">
      <c r="A192" s="43" t="s">
        <v>195</v>
      </c>
      <c r="B192" s="41" t="s">
        <v>1030</v>
      </c>
      <c r="C192" s="54">
        <v>7445</v>
      </c>
      <c r="D192" t="str">
        <f>HLOOKUP(C192,CALIFICACIÓN,2,TRUE)</f>
        <v>Platinium</v>
      </c>
    </row>
    <row r="193" spans="1:4" x14ac:dyDescent="0.25">
      <c r="A193" s="42" t="s">
        <v>196</v>
      </c>
      <c r="B193" s="41" t="s">
        <v>1031</v>
      </c>
      <c r="C193" s="54">
        <v>6661</v>
      </c>
      <c r="D193" t="str">
        <f>HLOOKUP(C193,CALIFICACIÓN,2,TRUE)</f>
        <v>Oro</v>
      </c>
    </row>
    <row r="194" spans="1:4" x14ac:dyDescent="0.25">
      <c r="A194" s="44" t="s">
        <v>197</v>
      </c>
      <c r="B194" s="41" t="s">
        <v>1032</v>
      </c>
      <c r="C194" s="54">
        <v>8866</v>
      </c>
      <c r="D194" t="str">
        <f>HLOOKUP(C194,CALIFICACIÓN,2,TRUE)</f>
        <v>Platinium</v>
      </c>
    </row>
    <row r="195" spans="1:4" x14ac:dyDescent="0.25">
      <c r="A195" s="44" t="s">
        <v>198</v>
      </c>
      <c r="B195" s="41" t="s">
        <v>1033</v>
      </c>
      <c r="C195" s="54">
        <v>7891</v>
      </c>
      <c r="D195" t="str">
        <f>HLOOKUP(C195,CALIFICACIÓN,2,TRUE)</f>
        <v>Platinium</v>
      </c>
    </row>
    <row r="196" spans="1:4" x14ac:dyDescent="0.25">
      <c r="A196" s="42" t="s">
        <v>199</v>
      </c>
      <c r="B196" s="41" t="s">
        <v>1034</v>
      </c>
      <c r="C196" s="54">
        <v>9498</v>
      </c>
      <c r="D196" t="str">
        <f>HLOOKUP(C196,CALIFICACIÓN,2,TRUE)</f>
        <v>Super Platinium</v>
      </c>
    </row>
    <row r="197" spans="1:4" x14ac:dyDescent="0.25">
      <c r="A197" s="42" t="s">
        <v>200</v>
      </c>
      <c r="B197" s="41" t="s">
        <v>1035</v>
      </c>
      <c r="C197" s="54">
        <v>2007</v>
      </c>
      <c r="D197" t="str">
        <f>HLOOKUP(C197,CALIFICACIÓN,2,TRUE)</f>
        <v>Bronce</v>
      </c>
    </row>
    <row r="198" spans="1:4" x14ac:dyDescent="0.25">
      <c r="A198" s="43" t="s">
        <v>201</v>
      </c>
      <c r="B198" s="41" t="s">
        <v>1036</v>
      </c>
      <c r="C198" s="54">
        <v>4362</v>
      </c>
      <c r="D198" t="str">
        <f>HLOOKUP(C198,CALIFICACIÓN,2,TRUE)</f>
        <v>Plata</v>
      </c>
    </row>
    <row r="199" spans="1:4" x14ac:dyDescent="0.25">
      <c r="A199" s="43" t="s">
        <v>202</v>
      </c>
      <c r="B199" s="41" t="s">
        <v>1037</v>
      </c>
      <c r="C199" s="54">
        <v>3236</v>
      </c>
      <c r="D199" t="str">
        <f>HLOOKUP(C199,CALIFICACIÓN,2,TRUE)</f>
        <v>Plata</v>
      </c>
    </row>
    <row r="200" spans="1:4" x14ac:dyDescent="0.25">
      <c r="A200" s="43" t="s">
        <v>203</v>
      </c>
      <c r="B200" s="41" t="s">
        <v>1038</v>
      </c>
      <c r="C200" s="54">
        <v>7137</v>
      </c>
      <c r="D200" t="str">
        <f>HLOOKUP(C200,CALIFICACIÓN,2,TRUE)</f>
        <v>Platinium</v>
      </c>
    </row>
    <row r="201" spans="1:4" x14ac:dyDescent="0.25">
      <c r="A201" s="42" t="s">
        <v>383</v>
      </c>
      <c r="B201" s="41" t="s">
        <v>1039</v>
      </c>
      <c r="C201" s="54">
        <f t="shared" ref="C201:C209" ca="1" si="0">RANDBETWEEN(1000,10000)</f>
        <v>6822</v>
      </c>
      <c r="D201" t="str">
        <f ca="1">HLOOKUP(C201,CALIFICACIÓN,2,TRUE)</f>
        <v>Oro</v>
      </c>
    </row>
    <row r="202" spans="1:4" x14ac:dyDescent="0.25">
      <c r="A202" s="44" t="s">
        <v>384</v>
      </c>
      <c r="B202" s="41" t="s">
        <v>1040</v>
      </c>
      <c r="C202" s="54">
        <f t="shared" ca="1" si="0"/>
        <v>6928</v>
      </c>
      <c r="D202" t="str">
        <f ca="1">HLOOKUP(C202,CALIFICACIÓN,2,TRUE)</f>
        <v>Oro</v>
      </c>
    </row>
    <row r="203" spans="1:4" x14ac:dyDescent="0.25">
      <c r="A203" s="44" t="s">
        <v>385</v>
      </c>
      <c r="B203" s="41" t="s">
        <v>1041</v>
      </c>
      <c r="C203" s="54">
        <f t="shared" ca="1" si="0"/>
        <v>8817</v>
      </c>
      <c r="D203" t="str">
        <f ca="1">HLOOKUP(C203,CALIFICACIÓN,2,TRUE)</f>
        <v>Platinium</v>
      </c>
    </row>
    <row r="204" spans="1:4" x14ac:dyDescent="0.25">
      <c r="A204" s="42" t="s">
        <v>386</v>
      </c>
      <c r="B204" s="41" t="s">
        <v>1042</v>
      </c>
      <c r="C204" s="54">
        <f t="shared" ca="1" si="0"/>
        <v>9057</v>
      </c>
      <c r="D204" t="str">
        <f ca="1">HLOOKUP(C204,CALIFICACIÓN,2,TRUE)</f>
        <v>Super Platinium</v>
      </c>
    </row>
    <row r="205" spans="1:4" x14ac:dyDescent="0.25">
      <c r="A205" s="45" t="s">
        <v>387</v>
      </c>
      <c r="B205" s="41" t="s">
        <v>1043</v>
      </c>
      <c r="C205" s="54">
        <f t="shared" ca="1" si="0"/>
        <v>8722</v>
      </c>
      <c r="D205" t="str">
        <f ca="1">HLOOKUP(C205,CALIFICACIÓN,2,TRUE)</f>
        <v>Platinium</v>
      </c>
    </row>
    <row r="206" spans="1:4" x14ac:dyDescent="0.25">
      <c r="A206" s="40" t="s">
        <v>388</v>
      </c>
      <c r="B206" s="41" t="s">
        <v>1044</v>
      </c>
      <c r="C206" s="54">
        <f t="shared" ca="1" si="0"/>
        <v>3537</v>
      </c>
      <c r="D206" t="str">
        <f ca="1">HLOOKUP(C206,CALIFICACIÓN,2,TRUE)</f>
        <v>Plata</v>
      </c>
    </row>
    <row r="207" spans="1:4" x14ac:dyDescent="0.25">
      <c r="A207" s="53" t="s">
        <v>389</v>
      </c>
      <c r="B207" s="41" t="s">
        <v>1045</v>
      </c>
      <c r="C207" s="54">
        <f t="shared" ca="1" si="0"/>
        <v>4879</v>
      </c>
      <c r="D207" t="str">
        <f ca="1">HLOOKUP(C207,CALIFICACIÓN,2,TRUE)</f>
        <v>Plata</v>
      </c>
    </row>
    <row r="208" spans="1:4" x14ac:dyDescent="0.25">
      <c r="A208" s="46" t="s">
        <v>390</v>
      </c>
      <c r="B208" s="41" t="s">
        <v>1046</v>
      </c>
      <c r="C208" s="54">
        <f t="shared" ca="1" si="0"/>
        <v>3365</v>
      </c>
      <c r="D208" t="str">
        <f ca="1">HLOOKUP(C208,CALIFICACIÓN,2,TRUE)</f>
        <v>Plata</v>
      </c>
    </row>
    <row r="209" spans="1:4" x14ac:dyDescent="0.25">
      <c r="A209" s="46" t="s">
        <v>391</v>
      </c>
      <c r="B209" s="41" t="s">
        <v>1047</v>
      </c>
      <c r="C209" s="54">
        <f t="shared" ca="1" si="0"/>
        <v>9527</v>
      </c>
      <c r="D209" t="str">
        <f ca="1">HLOOKUP(C209,CALIFICACIÓN,2,TRUE)</f>
        <v>Super Platinium</v>
      </c>
    </row>
    <row r="210" spans="1:4" x14ac:dyDescent="0.25">
      <c r="A210" s="45" t="s">
        <v>204</v>
      </c>
      <c r="B210" s="41" t="s">
        <v>1048</v>
      </c>
      <c r="C210" s="54">
        <v>6018</v>
      </c>
      <c r="D210" t="str">
        <f>HLOOKUP(C210,CALIFICACIÓN,2,TRUE)</f>
        <v>Oro</v>
      </c>
    </row>
    <row r="211" spans="1:4" x14ac:dyDescent="0.25">
      <c r="A211" s="42" t="s">
        <v>205</v>
      </c>
      <c r="B211" s="41" t="s">
        <v>1049</v>
      </c>
      <c r="C211" s="54">
        <v>9625</v>
      </c>
      <c r="D211" t="str">
        <f>HLOOKUP(C211,CALIFICACIÓN,2,TRUE)</f>
        <v>Super Platinium</v>
      </c>
    </row>
    <row r="212" spans="1:4" x14ac:dyDescent="0.25">
      <c r="A212" s="43" t="s">
        <v>206</v>
      </c>
      <c r="B212" s="41" t="s">
        <v>1050</v>
      </c>
      <c r="C212" s="54">
        <v>6831</v>
      </c>
      <c r="D212" t="str">
        <f>HLOOKUP(C212,CALIFICACIÓN,2,TRUE)</f>
        <v>Oro</v>
      </c>
    </row>
    <row r="213" spans="1:4" x14ac:dyDescent="0.25">
      <c r="A213" s="49" t="s">
        <v>207</v>
      </c>
      <c r="B213" s="41" t="s">
        <v>1051</v>
      </c>
      <c r="C213" s="54">
        <v>8050</v>
      </c>
      <c r="D213" t="str">
        <f>HLOOKUP(C213,CALIFICACIÓN,2,TRUE)</f>
        <v>Platinium</v>
      </c>
    </row>
    <row r="214" spans="1:4" x14ac:dyDescent="0.25">
      <c r="A214" s="49" t="s">
        <v>208</v>
      </c>
      <c r="B214" s="41" t="s">
        <v>1052</v>
      </c>
      <c r="C214" s="54">
        <v>5353</v>
      </c>
      <c r="D214" t="str">
        <f>HLOOKUP(C214,CALIFICACIÓN,2,TRUE)</f>
        <v>Oro</v>
      </c>
    </row>
    <row r="215" spans="1:4" x14ac:dyDescent="0.25">
      <c r="A215" s="49" t="s">
        <v>209</v>
      </c>
      <c r="B215" s="41" t="s">
        <v>1053</v>
      </c>
      <c r="C215" s="54">
        <v>8078</v>
      </c>
      <c r="D215" t="str">
        <f>HLOOKUP(C215,CALIFICACIÓN,2,TRUE)</f>
        <v>Platinium</v>
      </c>
    </row>
    <row r="216" spans="1:4" x14ac:dyDescent="0.25">
      <c r="A216" s="43" t="s">
        <v>210</v>
      </c>
      <c r="B216" s="41" t="s">
        <v>1054</v>
      </c>
      <c r="C216" s="54">
        <v>1882</v>
      </c>
      <c r="D216" t="str">
        <f>HLOOKUP(C216,CALIFICACIÓN,2,TRUE)</f>
        <v>Bronce</v>
      </c>
    </row>
    <row r="217" spans="1:4" x14ac:dyDescent="0.25">
      <c r="A217" s="42" t="s">
        <v>211</v>
      </c>
      <c r="B217" s="41" t="s">
        <v>1055</v>
      </c>
      <c r="C217" s="54">
        <v>1284</v>
      </c>
      <c r="D217" t="str">
        <f>HLOOKUP(C217,CALIFICACIÓN,2,TRUE)</f>
        <v>Bronce</v>
      </c>
    </row>
    <row r="218" spans="1:4" x14ac:dyDescent="0.25">
      <c r="A218" s="43" t="s">
        <v>212</v>
      </c>
      <c r="B218" s="41" t="s">
        <v>1056</v>
      </c>
      <c r="C218" s="54">
        <v>1352</v>
      </c>
      <c r="D218" t="str">
        <f>HLOOKUP(C218,CALIFICACIÓN,2,TRUE)</f>
        <v>Bronce</v>
      </c>
    </row>
    <row r="219" spans="1:4" x14ac:dyDescent="0.25">
      <c r="A219" s="49" t="s">
        <v>213</v>
      </c>
      <c r="B219" s="41" t="s">
        <v>1057</v>
      </c>
      <c r="C219" s="54">
        <v>4398</v>
      </c>
      <c r="D219" t="str">
        <f>HLOOKUP(C219,CALIFICACIÓN,2,TRUE)</f>
        <v>Plata</v>
      </c>
    </row>
    <row r="220" spans="1:4" x14ac:dyDescent="0.25">
      <c r="A220" s="49" t="s">
        <v>214</v>
      </c>
      <c r="B220" s="41" t="s">
        <v>1058</v>
      </c>
      <c r="C220" s="54">
        <v>9581</v>
      </c>
      <c r="D220" t="str">
        <f>HLOOKUP(C220,CALIFICACIÓN,2,TRUE)</f>
        <v>Super Platinium</v>
      </c>
    </row>
    <row r="221" spans="1:4" x14ac:dyDescent="0.25">
      <c r="A221" s="44" t="s">
        <v>215</v>
      </c>
      <c r="B221" s="41" t="s">
        <v>1059</v>
      </c>
      <c r="C221" s="54">
        <v>9020</v>
      </c>
      <c r="D221" t="str">
        <f>HLOOKUP(C221,CALIFICACIÓN,2,TRUE)</f>
        <v>Super Platinium</v>
      </c>
    </row>
    <row r="222" spans="1:4" x14ac:dyDescent="0.25">
      <c r="A222" s="47" t="s">
        <v>216</v>
      </c>
      <c r="B222" s="41" t="s">
        <v>1060</v>
      </c>
      <c r="C222" s="54">
        <v>6447</v>
      </c>
      <c r="D222" t="str">
        <f>HLOOKUP(C222,CALIFICACIÓN,2,TRUE)</f>
        <v>Oro</v>
      </c>
    </row>
    <row r="223" spans="1:4" x14ac:dyDescent="0.25">
      <c r="A223" s="40" t="s">
        <v>217</v>
      </c>
      <c r="B223" s="41" t="s">
        <v>1061</v>
      </c>
      <c r="C223" s="54">
        <v>4428</v>
      </c>
      <c r="D223" t="str">
        <f>HLOOKUP(C223,CALIFICACIÓN,2,TRUE)</f>
        <v>Plata</v>
      </c>
    </row>
    <row r="224" spans="1:4" x14ac:dyDescent="0.25">
      <c r="A224" s="42" t="s">
        <v>218</v>
      </c>
      <c r="B224" s="41" t="s">
        <v>1062</v>
      </c>
      <c r="C224" s="54">
        <v>3441</v>
      </c>
      <c r="D224" t="str">
        <f>HLOOKUP(C224,CALIFICACIÓN,2,TRUE)</f>
        <v>Plata</v>
      </c>
    </row>
    <row r="225" spans="1:4" x14ac:dyDescent="0.25">
      <c r="A225" s="43" t="s">
        <v>219</v>
      </c>
      <c r="B225" s="41" t="s">
        <v>1063</v>
      </c>
      <c r="C225" s="54">
        <v>3598</v>
      </c>
      <c r="D225" t="str">
        <f>HLOOKUP(C225,CALIFICACIÓN,2,TRUE)</f>
        <v>Plata</v>
      </c>
    </row>
    <row r="226" spans="1:4" x14ac:dyDescent="0.25">
      <c r="A226" s="40" t="s">
        <v>220</v>
      </c>
      <c r="B226" s="41" t="s">
        <v>1064</v>
      </c>
      <c r="C226" s="54">
        <v>9906</v>
      </c>
      <c r="D226" t="str">
        <f>HLOOKUP(C226,CALIFICACIÓN,2,TRUE)</f>
        <v>Super Platinium</v>
      </c>
    </row>
    <row r="227" spans="1:4" x14ac:dyDescent="0.25">
      <c r="A227" s="40" t="s">
        <v>221</v>
      </c>
      <c r="B227" s="41" t="s">
        <v>1065</v>
      </c>
      <c r="C227" s="54">
        <v>1249</v>
      </c>
      <c r="D227" t="str">
        <f>HLOOKUP(C227,CALIFICACIÓN,2,TRUE)</f>
        <v>Bronce</v>
      </c>
    </row>
    <row r="228" spans="1:4" x14ac:dyDescent="0.25">
      <c r="A228" s="40" t="s">
        <v>222</v>
      </c>
      <c r="B228" s="41" t="s">
        <v>1066</v>
      </c>
      <c r="C228" s="54">
        <v>5106</v>
      </c>
      <c r="D228" t="str">
        <f>HLOOKUP(C228,CALIFICACIÓN,2,TRUE)</f>
        <v>Oro</v>
      </c>
    </row>
    <row r="229" spans="1:4" x14ac:dyDescent="0.25">
      <c r="A229" s="42" t="s">
        <v>223</v>
      </c>
      <c r="B229" s="41" t="s">
        <v>1067</v>
      </c>
      <c r="C229" s="54">
        <v>6661</v>
      </c>
      <c r="D229" t="str">
        <f>HLOOKUP(C229,CALIFICACIÓN,2,TRUE)</f>
        <v>Oro</v>
      </c>
    </row>
    <row r="230" spans="1:4" x14ac:dyDescent="0.25">
      <c r="A230" s="40" t="s">
        <v>224</v>
      </c>
      <c r="B230" s="41" t="s">
        <v>1068</v>
      </c>
      <c r="C230" s="54">
        <v>2916</v>
      </c>
      <c r="D230" t="str">
        <f>HLOOKUP(C230,CALIFICACIÓN,2,TRUE)</f>
        <v>Bronce</v>
      </c>
    </row>
    <row r="231" spans="1:4" x14ac:dyDescent="0.25">
      <c r="A231" s="42" t="s">
        <v>225</v>
      </c>
      <c r="B231" s="41" t="s">
        <v>1069</v>
      </c>
      <c r="C231" s="54">
        <v>5268</v>
      </c>
      <c r="D231" t="str">
        <f>HLOOKUP(C231,CALIFICACIÓN,2,TRUE)</f>
        <v>Oro</v>
      </c>
    </row>
    <row r="232" spans="1:4" x14ac:dyDescent="0.25">
      <c r="A232" s="42" t="s">
        <v>226</v>
      </c>
      <c r="B232" s="41" t="s">
        <v>1070</v>
      </c>
      <c r="C232" s="54">
        <v>7081</v>
      </c>
      <c r="D232" t="str">
        <f>HLOOKUP(C232,CALIFICACIÓN,2,TRUE)</f>
        <v>Platinium</v>
      </c>
    </row>
    <row r="233" spans="1:4" x14ac:dyDescent="0.25">
      <c r="A233" s="43" t="s">
        <v>392</v>
      </c>
      <c r="B233" s="41" t="s">
        <v>1071</v>
      </c>
      <c r="C233" s="54">
        <f ca="1">RANDBETWEEN(1000,10000)</f>
        <v>3481</v>
      </c>
      <c r="D233" t="str">
        <f ca="1">HLOOKUP(C233,CALIFICACIÓN,2,TRUE)</f>
        <v>Plata</v>
      </c>
    </row>
    <row r="234" spans="1:4" x14ac:dyDescent="0.25">
      <c r="A234" s="42" t="s">
        <v>227</v>
      </c>
      <c r="B234" s="41" t="s">
        <v>1072</v>
      </c>
      <c r="C234" s="54">
        <v>7221</v>
      </c>
      <c r="D234" t="str">
        <f>HLOOKUP(C234,CALIFICACIÓN,2,TRUE)</f>
        <v>Platinium</v>
      </c>
    </row>
    <row r="235" spans="1:4" x14ac:dyDescent="0.25">
      <c r="A235" s="43" t="s">
        <v>228</v>
      </c>
      <c r="B235" s="41" t="s">
        <v>1073</v>
      </c>
      <c r="C235" s="54">
        <v>9064</v>
      </c>
      <c r="D235" t="str">
        <f>HLOOKUP(C235,CALIFICACIÓN,2,TRUE)</f>
        <v>Super Platinium</v>
      </c>
    </row>
    <row r="236" spans="1:4" x14ac:dyDescent="0.25">
      <c r="A236" s="50" t="s">
        <v>229</v>
      </c>
      <c r="B236" s="41" t="s">
        <v>1074</v>
      </c>
      <c r="C236" s="54">
        <v>9989</v>
      </c>
      <c r="D236" t="str">
        <f>HLOOKUP(C236,CALIFICACIÓN,2,TRUE)</f>
        <v>Super Platinium</v>
      </c>
    </row>
    <row r="237" spans="1:4" x14ac:dyDescent="0.25">
      <c r="A237" s="40" t="s">
        <v>230</v>
      </c>
      <c r="B237" s="41" t="s">
        <v>1075</v>
      </c>
      <c r="C237" s="54">
        <v>5854</v>
      </c>
      <c r="D237" t="str">
        <f>HLOOKUP(C237,CALIFICACIÓN,2,TRUE)</f>
        <v>Oro</v>
      </c>
    </row>
    <row r="238" spans="1:4" x14ac:dyDescent="0.25">
      <c r="A238" s="51" t="s">
        <v>231</v>
      </c>
      <c r="B238" s="41" t="s">
        <v>1076</v>
      </c>
      <c r="C238" s="54">
        <v>8504</v>
      </c>
      <c r="D238" t="str">
        <f>HLOOKUP(C238,CALIFICACIÓN,2,TRUE)</f>
        <v>Platinium</v>
      </c>
    </row>
    <row r="239" spans="1:4" x14ac:dyDescent="0.25">
      <c r="A239" s="45" t="s">
        <v>232</v>
      </c>
      <c r="B239" s="41" t="s">
        <v>1077</v>
      </c>
      <c r="C239" s="54">
        <v>6813</v>
      </c>
      <c r="D239" t="str">
        <f>HLOOKUP(C239,CALIFICACIÓN,2,TRUE)</f>
        <v>Oro</v>
      </c>
    </row>
    <row r="240" spans="1:4" x14ac:dyDescent="0.25">
      <c r="A240" s="45" t="s">
        <v>233</v>
      </c>
      <c r="B240" s="41" t="s">
        <v>1078</v>
      </c>
      <c r="C240" s="54">
        <v>4255</v>
      </c>
      <c r="D240" t="str">
        <f>HLOOKUP(C240,CALIFICACIÓN,2,TRUE)</f>
        <v>Plata</v>
      </c>
    </row>
    <row r="241" spans="1:4" x14ac:dyDescent="0.25">
      <c r="A241" s="46" t="s">
        <v>234</v>
      </c>
      <c r="B241" s="41" t="s">
        <v>1079</v>
      </c>
      <c r="C241" s="54">
        <v>2081</v>
      </c>
      <c r="D241" t="str">
        <f>HLOOKUP(C241,CALIFICACIÓN,2,TRUE)</f>
        <v>Bronce</v>
      </c>
    </row>
    <row r="242" spans="1:4" x14ac:dyDescent="0.25">
      <c r="A242" s="42" t="s">
        <v>235</v>
      </c>
      <c r="B242" s="41" t="s">
        <v>1080</v>
      </c>
      <c r="C242" s="54">
        <v>8855</v>
      </c>
      <c r="D242" t="str">
        <f>HLOOKUP(C242,CALIFICACIÓN,2,TRUE)</f>
        <v>Platinium</v>
      </c>
    </row>
    <row r="243" spans="1:4" x14ac:dyDescent="0.25">
      <c r="A243" s="45" t="s">
        <v>236</v>
      </c>
      <c r="B243" s="41" t="s">
        <v>1081</v>
      </c>
      <c r="C243" s="54">
        <v>4912</v>
      </c>
      <c r="D243" t="str">
        <f>HLOOKUP(C243,CALIFICACIÓN,2,TRUE)</f>
        <v>Plata</v>
      </c>
    </row>
    <row r="244" spans="1:4" x14ac:dyDescent="0.25">
      <c r="A244" s="44" t="s">
        <v>237</v>
      </c>
      <c r="B244" s="41" t="s">
        <v>1082</v>
      </c>
      <c r="C244" s="54">
        <v>5795</v>
      </c>
      <c r="D244" t="str">
        <f>HLOOKUP(C244,CALIFICACIÓN,2,TRUE)</f>
        <v>Oro</v>
      </c>
    </row>
    <row r="245" spans="1:4" x14ac:dyDescent="0.25">
      <c r="A245" s="42" t="s">
        <v>393</v>
      </c>
      <c r="B245" s="41" t="s">
        <v>1083</v>
      </c>
      <c r="C245" s="54">
        <f ca="1">RANDBETWEEN(1000,10000)</f>
        <v>9464</v>
      </c>
      <c r="D245" t="str">
        <f ca="1">HLOOKUP(C245,CALIFICACIÓN,2,TRUE)</f>
        <v>Super Platinium</v>
      </c>
    </row>
    <row r="246" spans="1:4" x14ac:dyDescent="0.25">
      <c r="A246" s="47" t="s">
        <v>394</v>
      </c>
      <c r="B246" s="41" t="s">
        <v>1084</v>
      </c>
      <c r="C246" s="54">
        <f ca="1">RANDBETWEEN(1000,10000)</f>
        <v>6060</v>
      </c>
      <c r="D246" t="str">
        <f ca="1">HLOOKUP(C246,CALIFICACIÓN,2,TRUE)</f>
        <v>Oro</v>
      </c>
    </row>
    <row r="247" spans="1:4" x14ac:dyDescent="0.25">
      <c r="A247" s="42" t="s">
        <v>395</v>
      </c>
      <c r="B247" s="41" t="s">
        <v>1085</v>
      </c>
      <c r="C247" s="54">
        <f ca="1">RANDBETWEEN(1000,10000)</f>
        <v>8852</v>
      </c>
      <c r="D247" t="str">
        <f ca="1">HLOOKUP(C247,CALIFICACIÓN,2,TRUE)</f>
        <v>Platinium</v>
      </c>
    </row>
    <row r="248" spans="1:4" x14ac:dyDescent="0.25">
      <c r="A248" s="43" t="s">
        <v>396</v>
      </c>
      <c r="B248" s="41" t="s">
        <v>1086</v>
      </c>
      <c r="C248" s="54">
        <f ca="1">RANDBETWEEN(1000,10000)</f>
        <v>3870</v>
      </c>
      <c r="D248" t="str">
        <f ca="1">HLOOKUP(C248,CALIFICACIÓN,2,TRUE)</f>
        <v>Plata</v>
      </c>
    </row>
    <row r="249" spans="1:4" x14ac:dyDescent="0.25">
      <c r="A249" s="45" t="s">
        <v>397</v>
      </c>
      <c r="B249" s="41" t="s">
        <v>1087</v>
      </c>
      <c r="C249" s="54">
        <f ca="1">RANDBETWEEN(1000,10000)</f>
        <v>7784</v>
      </c>
      <c r="D249" t="str">
        <f ca="1">HLOOKUP(C249,CALIFICACIÓN,2,TRUE)</f>
        <v>Platinium</v>
      </c>
    </row>
    <row r="250" spans="1:4" x14ac:dyDescent="0.25">
      <c r="A250" s="40" t="s">
        <v>238</v>
      </c>
      <c r="B250" s="41" t="s">
        <v>1088</v>
      </c>
      <c r="C250" s="54">
        <v>7330</v>
      </c>
      <c r="D250" t="str">
        <f>HLOOKUP(C250,CALIFICACIÓN,2,TRUE)</f>
        <v>Platinium</v>
      </c>
    </row>
    <row r="251" spans="1:4" x14ac:dyDescent="0.25">
      <c r="A251" s="44" t="s">
        <v>239</v>
      </c>
      <c r="B251" s="41" t="s">
        <v>1089</v>
      </c>
      <c r="C251" s="54">
        <v>8699</v>
      </c>
      <c r="D251" t="str">
        <f>HLOOKUP(C251,CALIFICACIÓN,2,TRUE)</f>
        <v>Platinium</v>
      </c>
    </row>
    <row r="252" spans="1:4" x14ac:dyDescent="0.25">
      <c r="A252" s="40" t="s">
        <v>240</v>
      </c>
      <c r="B252" s="41" t="s">
        <v>669</v>
      </c>
      <c r="C252" s="54">
        <v>5479</v>
      </c>
      <c r="D252" t="str">
        <f>HLOOKUP(C252,CALIFICACIÓN,2,TRUE)</f>
        <v>Oro</v>
      </c>
    </row>
    <row r="253" spans="1:4" x14ac:dyDescent="0.25">
      <c r="A253" s="40" t="s">
        <v>241</v>
      </c>
      <c r="B253" s="41" t="s">
        <v>670</v>
      </c>
      <c r="C253" s="54">
        <v>3151</v>
      </c>
      <c r="D253" t="str">
        <f>HLOOKUP(C253,CALIFICACIÓN,2,TRUE)</f>
        <v>Plata</v>
      </c>
    </row>
    <row r="254" spans="1:4" x14ac:dyDescent="0.25">
      <c r="A254" s="45" t="s">
        <v>242</v>
      </c>
      <c r="B254" s="41" t="s">
        <v>671</v>
      </c>
      <c r="C254" s="54">
        <v>5459</v>
      </c>
      <c r="D254" t="str">
        <f>HLOOKUP(C254,CALIFICACIÓN,2,TRUE)</f>
        <v>Oro</v>
      </c>
    </row>
    <row r="255" spans="1:4" x14ac:dyDescent="0.25">
      <c r="A255" s="42" t="s">
        <v>243</v>
      </c>
      <c r="B255" s="41" t="s">
        <v>672</v>
      </c>
      <c r="C255" s="54">
        <v>5841</v>
      </c>
      <c r="D255" t="str">
        <f>HLOOKUP(C255,CALIFICACIÓN,2,TRUE)</f>
        <v>Oro</v>
      </c>
    </row>
    <row r="256" spans="1:4" x14ac:dyDescent="0.25">
      <c r="A256" s="40" t="s">
        <v>244</v>
      </c>
      <c r="B256" s="41" t="s">
        <v>673</v>
      </c>
      <c r="C256" s="54">
        <v>4535</v>
      </c>
      <c r="D256" t="str">
        <f>HLOOKUP(C256,CALIFICACIÓN,2,TRUE)</f>
        <v>Plata</v>
      </c>
    </row>
    <row r="257" spans="1:4" x14ac:dyDescent="0.25">
      <c r="A257" s="42" t="s">
        <v>245</v>
      </c>
      <c r="B257" s="41" t="s">
        <v>674</v>
      </c>
      <c r="C257" s="54">
        <v>6832</v>
      </c>
      <c r="D257" t="str">
        <f>HLOOKUP(C257,CALIFICACIÓN,2,TRUE)</f>
        <v>Oro</v>
      </c>
    </row>
    <row r="258" spans="1:4" x14ac:dyDescent="0.25">
      <c r="A258" s="42" t="s">
        <v>246</v>
      </c>
      <c r="B258" s="41" t="s">
        <v>675</v>
      </c>
      <c r="C258" s="54">
        <v>1707</v>
      </c>
      <c r="D258" t="str">
        <f>HLOOKUP(C258,CALIFICACIÓN,2,TRUE)</f>
        <v>Bronce</v>
      </c>
    </row>
    <row r="259" spans="1:4" x14ac:dyDescent="0.25">
      <c r="A259" s="45" t="s">
        <v>247</v>
      </c>
      <c r="B259" s="41" t="s">
        <v>676</v>
      </c>
      <c r="C259" s="54">
        <v>6364</v>
      </c>
      <c r="D259" t="str">
        <f>HLOOKUP(C259,CALIFICACIÓN,2,TRUE)</f>
        <v>Oro</v>
      </c>
    </row>
    <row r="260" spans="1:4" x14ac:dyDescent="0.25">
      <c r="A260" s="44" t="s">
        <v>248</v>
      </c>
      <c r="B260" s="41" t="s">
        <v>677</v>
      </c>
      <c r="C260" s="54">
        <v>9332</v>
      </c>
      <c r="D260" t="str">
        <f>HLOOKUP(C260,CALIFICACIÓN,2,TRUE)</f>
        <v>Super Platinium</v>
      </c>
    </row>
    <row r="261" spans="1:4" x14ac:dyDescent="0.25">
      <c r="A261" s="42" t="s">
        <v>249</v>
      </c>
      <c r="B261" s="41" t="s">
        <v>678</v>
      </c>
      <c r="C261" s="54">
        <v>9413</v>
      </c>
      <c r="D261" t="str">
        <f>HLOOKUP(C261,CALIFICACIÓN,2,TRUE)</f>
        <v>Super Platinium</v>
      </c>
    </row>
    <row r="262" spans="1:4" x14ac:dyDescent="0.25">
      <c r="A262" s="46" t="s">
        <v>398</v>
      </c>
      <c r="B262" s="41" t="s">
        <v>679</v>
      </c>
      <c r="C262" s="54">
        <f ca="1">RANDBETWEEN(1000,10000)</f>
        <v>9613</v>
      </c>
      <c r="D262" t="str">
        <f ca="1">HLOOKUP(C262,CALIFICACIÓN,2,TRUE)</f>
        <v>Super Platinium</v>
      </c>
    </row>
    <row r="263" spans="1:4" x14ac:dyDescent="0.25">
      <c r="A263" s="46" t="s">
        <v>399</v>
      </c>
      <c r="B263" s="41" t="s">
        <v>680</v>
      </c>
      <c r="C263" s="54">
        <f ca="1">RANDBETWEEN(1000,10000)</f>
        <v>4320</v>
      </c>
      <c r="D263" t="str">
        <f ca="1">HLOOKUP(C263,CALIFICACIÓN,2,TRUE)</f>
        <v>Plata</v>
      </c>
    </row>
    <row r="264" spans="1:4" x14ac:dyDescent="0.25">
      <c r="A264" s="44" t="s">
        <v>250</v>
      </c>
      <c r="B264" s="41" t="s">
        <v>681</v>
      </c>
      <c r="C264" s="54">
        <v>5000</v>
      </c>
      <c r="D264" t="str">
        <f>HLOOKUP(C264,CALIFICACIÓN,2,TRUE)</f>
        <v>Oro</v>
      </c>
    </row>
    <row r="265" spans="1:4" x14ac:dyDescent="0.25">
      <c r="A265" s="43" t="s">
        <v>251</v>
      </c>
      <c r="B265" s="41" t="s">
        <v>682</v>
      </c>
      <c r="C265" s="54">
        <v>1990</v>
      </c>
      <c r="D265" t="str">
        <f>HLOOKUP(C265,CALIFICACIÓN,2,TRUE)</f>
        <v>Bronce</v>
      </c>
    </row>
    <row r="266" spans="1:4" x14ac:dyDescent="0.25">
      <c r="A266" s="49" t="s">
        <v>252</v>
      </c>
      <c r="B266" s="41" t="s">
        <v>683</v>
      </c>
      <c r="C266" s="54">
        <v>4617</v>
      </c>
      <c r="D266" t="str">
        <f>HLOOKUP(C266,CALIFICACIÓN,2,TRUE)</f>
        <v>Plata</v>
      </c>
    </row>
    <row r="267" spans="1:4" x14ac:dyDescent="0.25">
      <c r="A267" s="42" t="s">
        <v>253</v>
      </c>
      <c r="B267" s="41" t="s">
        <v>684</v>
      </c>
      <c r="C267" s="54">
        <v>3563</v>
      </c>
      <c r="D267" t="str">
        <f>HLOOKUP(C267,CALIFICACIÓN,2,TRUE)</f>
        <v>Plata</v>
      </c>
    </row>
    <row r="268" spans="1:4" x14ac:dyDescent="0.25">
      <c r="A268" s="42" t="s">
        <v>254</v>
      </c>
      <c r="B268" s="41" t="s">
        <v>685</v>
      </c>
      <c r="C268" s="54">
        <v>6682</v>
      </c>
      <c r="D268" t="str">
        <f>HLOOKUP(C268,CALIFICACIÓN,2,TRUE)</f>
        <v>Oro</v>
      </c>
    </row>
    <row r="269" spans="1:4" x14ac:dyDescent="0.25">
      <c r="A269" s="45" t="s">
        <v>400</v>
      </c>
      <c r="B269" s="41" t="s">
        <v>686</v>
      </c>
      <c r="C269" s="54">
        <f ca="1">RANDBETWEEN(1000,10000)</f>
        <v>3597</v>
      </c>
      <c r="D269" t="str">
        <f ca="1">HLOOKUP(C269,CALIFICACIÓN,2,TRUE)</f>
        <v>Plata</v>
      </c>
    </row>
    <row r="270" spans="1:4" x14ac:dyDescent="0.25">
      <c r="A270" s="45" t="s">
        <v>401</v>
      </c>
      <c r="B270" s="41" t="s">
        <v>687</v>
      </c>
      <c r="C270" s="54">
        <f ca="1">RANDBETWEEN(1000,10000)</f>
        <v>9846</v>
      </c>
      <c r="D270" t="str">
        <f ca="1">HLOOKUP(C270,CALIFICACIÓN,2,TRUE)</f>
        <v>Super Platinium</v>
      </c>
    </row>
    <row r="271" spans="1:4" x14ac:dyDescent="0.25">
      <c r="A271" s="45" t="s">
        <v>402</v>
      </c>
      <c r="B271" s="41" t="s">
        <v>688</v>
      </c>
      <c r="C271" s="54">
        <f ca="1">RANDBETWEEN(1000,10000)</f>
        <v>8661</v>
      </c>
      <c r="D271" t="str">
        <f ca="1">HLOOKUP(C271,CALIFICACIÓN,2,TRUE)</f>
        <v>Platinium</v>
      </c>
    </row>
    <row r="272" spans="1:4" x14ac:dyDescent="0.25">
      <c r="A272" s="47" t="s">
        <v>255</v>
      </c>
      <c r="B272" s="41" t="s">
        <v>689</v>
      </c>
      <c r="C272" s="54">
        <v>2262</v>
      </c>
      <c r="D272" t="str">
        <f>HLOOKUP(C272,CALIFICACIÓN,2,TRUE)</f>
        <v>Bronce</v>
      </c>
    </row>
    <row r="273" spans="1:4" x14ac:dyDescent="0.25">
      <c r="A273" s="43" t="s">
        <v>256</v>
      </c>
      <c r="B273" s="41" t="s">
        <v>690</v>
      </c>
      <c r="C273" s="54">
        <v>7417</v>
      </c>
      <c r="D273" t="str">
        <f>HLOOKUP(C273,CALIFICACIÓN,2,TRUE)</f>
        <v>Platinium</v>
      </c>
    </row>
    <row r="274" spans="1:4" x14ac:dyDescent="0.25">
      <c r="A274" s="44" t="s">
        <v>257</v>
      </c>
      <c r="B274" s="41" t="s">
        <v>691</v>
      </c>
      <c r="C274" s="54">
        <v>5585</v>
      </c>
      <c r="D274" t="str">
        <f>HLOOKUP(C274,CALIFICACIÓN,2,TRUE)</f>
        <v>Oro</v>
      </c>
    </row>
    <row r="275" spans="1:4" x14ac:dyDescent="0.25">
      <c r="A275" s="44" t="s">
        <v>258</v>
      </c>
      <c r="B275" s="41" t="s">
        <v>692</v>
      </c>
      <c r="C275" s="54">
        <v>8994</v>
      </c>
      <c r="D275" t="str">
        <f>HLOOKUP(C275,CALIFICACIÓN,2,TRUE)</f>
        <v>Platinium</v>
      </c>
    </row>
    <row r="276" spans="1:4" x14ac:dyDescent="0.25">
      <c r="A276" s="49" t="s">
        <v>259</v>
      </c>
      <c r="B276" s="41" t="s">
        <v>693</v>
      </c>
      <c r="C276" s="54">
        <v>7121</v>
      </c>
      <c r="D276" t="str">
        <f>HLOOKUP(C276,CALIFICACIÓN,2,TRUE)</f>
        <v>Platinium</v>
      </c>
    </row>
    <row r="277" spans="1:4" x14ac:dyDescent="0.25">
      <c r="A277" s="44" t="s">
        <v>260</v>
      </c>
      <c r="B277" s="41" t="s">
        <v>694</v>
      </c>
      <c r="C277" s="54">
        <v>7359</v>
      </c>
      <c r="D277" t="str">
        <f>HLOOKUP(C277,CALIFICACIÓN,2,TRUE)</f>
        <v>Platinium</v>
      </c>
    </row>
    <row r="278" spans="1:4" x14ac:dyDescent="0.25">
      <c r="A278" s="44" t="s">
        <v>261</v>
      </c>
      <c r="B278" s="41" t="s">
        <v>695</v>
      </c>
      <c r="C278" s="54">
        <v>4860</v>
      </c>
      <c r="D278" t="str">
        <f>HLOOKUP(C278,CALIFICACIÓN,2,TRUE)</f>
        <v>Plata</v>
      </c>
    </row>
    <row r="279" spans="1:4" x14ac:dyDescent="0.25">
      <c r="A279" s="40" t="s">
        <v>262</v>
      </c>
      <c r="B279" s="41" t="s">
        <v>696</v>
      </c>
      <c r="C279" s="54">
        <v>7318</v>
      </c>
      <c r="D279" t="str">
        <f>HLOOKUP(C279,CALIFICACIÓN,2,TRUE)</f>
        <v>Platinium</v>
      </c>
    </row>
    <row r="280" spans="1:4" x14ac:dyDescent="0.25">
      <c r="A280" s="44" t="s">
        <v>263</v>
      </c>
      <c r="B280" s="41" t="s">
        <v>697</v>
      </c>
      <c r="C280" s="54">
        <v>9911</v>
      </c>
      <c r="D280" t="str">
        <f>HLOOKUP(C280,CALIFICACIÓN,2,TRUE)</f>
        <v>Super Platinium</v>
      </c>
    </row>
    <row r="281" spans="1:4" x14ac:dyDescent="0.25">
      <c r="A281" s="52" t="s">
        <v>264</v>
      </c>
      <c r="B281" s="41" t="s">
        <v>698</v>
      </c>
      <c r="C281" s="54">
        <v>2672</v>
      </c>
      <c r="D281" t="str">
        <f>HLOOKUP(C281,CALIFICACIÓN,2,TRUE)</f>
        <v>Bronce</v>
      </c>
    </row>
    <row r="282" spans="1:4" x14ac:dyDescent="0.25">
      <c r="A282" s="43" t="s">
        <v>265</v>
      </c>
      <c r="B282" s="41" t="s">
        <v>699</v>
      </c>
      <c r="C282" s="54">
        <v>2851</v>
      </c>
      <c r="D282" t="str">
        <f>HLOOKUP(C282,CALIFICACIÓN,2,TRUE)</f>
        <v>Bronce</v>
      </c>
    </row>
    <row r="283" spans="1:4" x14ac:dyDescent="0.25">
      <c r="A283" s="44" t="s">
        <v>266</v>
      </c>
      <c r="B283" s="41" t="s">
        <v>700</v>
      </c>
      <c r="C283" s="54">
        <v>4861</v>
      </c>
      <c r="D283" t="str">
        <f>HLOOKUP(C283,CALIFICACIÓN,2,TRUE)</f>
        <v>Plata</v>
      </c>
    </row>
    <row r="284" spans="1:4" x14ac:dyDescent="0.25">
      <c r="A284" s="43" t="s">
        <v>267</v>
      </c>
      <c r="B284" s="41" t="s">
        <v>701</v>
      </c>
      <c r="C284" s="54">
        <v>4711</v>
      </c>
      <c r="D284" t="str">
        <f>HLOOKUP(C284,CALIFICACIÓN,2,TRUE)</f>
        <v>Plata</v>
      </c>
    </row>
    <row r="285" spans="1:4" x14ac:dyDescent="0.25">
      <c r="A285" s="42" t="s">
        <v>268</v>
      </c>
      <c r="B285" s="41" t="s">
        <v>702</v>
      </c>
      <c r="C285" s="54">
        <v>1438</v>
      </c>
      <c r="D285" t="str">
        <f>HLOOKUP(C285,CALIFICACIÓN,2,TRUE)</f>
        <v>Bronce</v>
      </c>
    </row>
    <row r="286" spans="1:4" x14ac:dyDescent="0.25">
      <c r="A286" s="42" t="s">
        <v>269</v>
      </c>
      <c r="B286" s="41" t="s">
        <v>703</v>
      </c>
      <c r="C286" s="54">
        <v>1795</v>
      </c>
      <c r="D286" t="str">
        <f>HLOOKUP(C286,CALIFICACIÓN,2,TRUE)</f>
        <v>Bronce</v>
      </c>
    </row>
    <row r="287" spans="1:4" x14ac:dyDescent="0.25">
      <c r="A287" s="40" t="s">
        <v>270</v>
      </c>
      <c r="B287" s="41" t="s">
        <v>704</v>
      </c>
      <c r="C287" s="54">
        <v>2057</v>
      </c>
      <c r="D287" t="str">
        <f>HLOOKUP(C287,CALIFICACIÓN,2,TRUE)</f>
        <v>Bronce</v>
      </c>
    </row>
    <row r="288" spans="1:4" x14ac:dyDescent="0.25">
      <c r="A288" s="45" t="s">
        <v>271</v>
      </c>
      <c r="B288" s="41" t="s">
        <v>705</v>
      </c>
      <c r="C288" s="54">
        <v>6732</v>
      </c>
      <c r="D288" t="str">
        <f>HLOOKUP(C288,CALIFICACIÓN,2,TRUE)</f>
        <v>Oro</v>
      </c>
    </row>
    <row r="289" spans="1:4" x14ac:dyDescent="0.25">
      <c r="A289" s="46" t="s">
        <v>272</v>
      </c>
      <c r="B289" s="41" t="s">
        <v>706</v>
      </c>
      <c r="C289" s="54">
        <v>2386</v>
      </c>
      <c r="D289" t="str">
        <f>HLOOKUP(C289,CALIFICACIÓN,2,TRUE)</f>
        <v>Bronce</v>
      </c>
    </row>
    <row r="290" spans="1:4" x14ac:dyDescent="0.25">
      <c r="A290" s="42" t="s">
        <v>273</v>
      </c>
      <c r="B290" s="41" t="s">
        <v>707</v>
      </c>
      <c r="C290" s="54">
        <v>6656</v>
      </c>
      <c r="D290" t="str">
        <f>HLOOKUP(C290,CALIFICACIÓN,2,TRUE)</f>
        <v>Oro</v>
      </c>
    </row>
    <row r="291" spans="1:4" x14ac:dyDescent="0.25">
      <c r="A291" s="42" t="s">
        <v>274</v>
      </c>
      <c r="B291" s="41" t="s">
        <v>708</v>
      </c>
      <c r="C291" s="54">
        <v>6740</v>
      </c>
      <c r="D291" t="str">
        <f>HLOOKUP(C291,CALIFICACIÓN,2,TRUE)</f>
        <v>Oro</v>
      </c>
    </row>
    <row r="292" spans="1:4" x14ac:dyDescent="0.25">
      <c r="A292" s="45" t="s">
        <v>275</v>
      </c>
      <c r="B292" s="41" t="s">
        <v>709</v>
      </c>
      <c r="C292" s="54">
        <v>1832</v>
      </c>
      <c r="D292" t="str">
        <f>HLOOKUP(C292,CALIFICACIÓN,2,TRUE)</f>
        <v>Bronce</v>
      </c>
    </row>
    <row r="293" spans="1:4" x14ac:dyDescent="0.25">
      <c r="A293" s="42" t="s">
        <v>276</v>
      </c>
      <c r="B293" s="41" t="s">
        <v>710</v>
      </c>
      <c r="C293" s="54">
        <v>7352</v>
      </c>
      <c r="D293" t="str">
        <f>HLOOKUP(C293,CALIFICACIÓN,2,TRUE)</f>
        <v>Platinium</v>
      </c>
    </row>
    <row r="294" spans="1:4" x14ac:dyDescent="0.25">
      <c r="A294" s="45" t="s">
        <v>277</v>
      </c>
      <c r="B294" s="41" t="s">
        <v>711</v>
      </c>
      <c r="C294" s="54">
        <v>6753</v>
      </c>
      <c r="D294" t="str">
        <f>HLOOKUP(C294,CALIFICACIÓN,2,TRUE)</f>
        <v>Oro</v>
      </c>
    </row>
    <row r="295" spans="1:4" x14ac:dyDescent="0.25">
      <c r="A295" s="44" t="s">
        <v>278</v>
      </c>
      <c r="B295" s="41" t="s">
        <v>712</v>
      </c>
      <c r="C295" s="54">
        <v>6222</v>
      </c>
      <c r="D295" t="str">
        <f>HLOOKUP(C295,CALIFICACIÓN,2,TRUE)</f>
        <v>Oro</v>
      </c>
    </row>
    <row r="296" spans="1:4" x14ac:dyDescent="0.25">
      <c r="A296" s="46" t="s">
        <v>279</v>
      </c>
      <c r="B296" s="41" t="s">
        <v>713</v>
      </c>
      <c r="C296" s="54">
        <v>4962</v>
      </c>
      <c r="D296" t="str">
        <f>HLOOKUP(C296,CALIFICACIÓN,2,TRUE)</f>
        <v>Plata</v>
      </c>
    </row>
    <row r="297" spans="1:4" x14ac:dyDescent="0.25">
      <c r="A297" s="42" t="s">
        <v>280</v>
      </c>
      <c r="B297" s="41" t="s">
        <v>714</v>
      </c>
      <c r="C297" s="54">
        <v>9918</v>
      </c>
      <c r="D297" t="str">
        <f>HLOOKUP(C297,CALIFICACIÓN,2,TRUE)</f>
        <v>Super Platinium</v>
      </c>
    </row>
    <row r="298" spans="1:4" x14ac:dyDescent="0.25">
      <c r="A298" s="42" t="s">
        <v>281</v>
      </c>
      <c r="B298" s="41" t="s">
        <v>715</v>
      </c>
      <c r="C298" s="54">
        <v>4688</v>
      </c>
      <c r="D298" t="str">
        <f>HLOOKUP(C298,CALIFICACIÓN,2,TRUE)</f>
        <v>Plata</v>
      </c>
    </row>
    <row r="299" spans="1:4" x14ac:dyDescent="0.25">
      <c r="A299" s="45" t="s">
        <v>282</v>
      </c>
      <c r="B299" s="41" t="s">
        <v>716</v>
      </c>
      <c r="C299" s="54">
        <v>9136</v>
      </c>
      <c r="D299" t="str">
        <f>HLOOKUP(C299,CALIFICACIÓN,2,TRUE)</f>
        <v>Super Platinium</v>
      </c>
    </row>
    <row r="300" spans="1:4" x14ac:dyDescent="0.25">
      <c r="A300" s="42" t="s">
        <v>283</v>
      </c>
      <c r="B300" s="41" t="s">
        <v>717</v>
      </c>
      <c r="C300" s="54">
        <v>2602</v>
      </c>
      <c r="D300" t="str">
        <f>HLOOKUP(C300,CALIFICACIÓN,2,TRUE)</f>
        <v>Bronce</v>
      </c>
    </row>
    <row r="301" spans="1:4" x14ac:dyDescent="0.25">
      <c r="A301" s="40" t="s">
        <v>284</v>
      </c>
      <c r="B301" s="41" t="s">
        <v>718</v>
      </c>
      <c r="C301" s="54">
        <v>2301</v>
      </c>
      <c r="D301" t="str">
        <f>HLOOKUP(C301,CALIFICACIÓN,2,TRUE)</f>
        <v>Bronce</v>
      </c>
    </row>
    <row r="302" spans="1:4" x14ac:dyDescent="0.25">
      <c r="A302" s="42" t="s">
        <v>285</v>
      </c>
      <c r="B302" s="41" t="s">
        <v>719</v>
      </c>
      <c r="C302" s="54">
        <v>2867</v>
      </c>
      <c r="D302" t="str">
        <f>HLOOKUP(C302,CALIFICACIÓN,2,TRUE)</f>
        <v>Bronce</v>
      </c>
    </row>
    <row r="303" spans="1:4" x14ac:dyDescent="0.25">
      <c r="A303" s="46" t="s">
        <v>286</v>
      </c>
      <c r="B303" s="41" t="s">
        <v>720</v>
      </c>
      <c r="C303" s="54">
        <v>5287</v>
      </c>
      <c r="D303" t="str">
        <f>HLOOKUP(C303,CALIFICACIÓN,2,TRUE)</f>
        <v>Oro</v>
      </c>
    </row>
    <row r="304" spans="1:4" x14ac:dyDescent="0.25">
      <c r="A304" s="45" t="s">
        <v>287</v>
      </c>
      <c r="B304" s="41" t="s">
        <v>721</v>
      </c>
      <c r="C304" s="54">
        <v>1883</v>
      </c>
      <c r="D304" t="str">
        <f>HLOOKUP(C304,CALIFICACIÓN,2,TRUE)</f>
        <v>Bronce</v>
      </c>
    </row>
    <row r="305" spans="1:4" x14ac:dyDescent="0.25">
      <c r="A305" s="42" t="s">
        <v>288</v>
      </c>
      <c r="B305" s="41" t="s">
        <v>722</v>
      </c>
      <c r="C305" s="54">
        <v>2315</v>
      </c>
      <c r="D305" t="str">
        <f>HLOOKUP(C305,CALIFICACIÓN,2,TRUE)</f>
        <v>Bronce</v>
      </c>
    </row>
    <row r="306" spans="1:4" x14ac:dyDescent="0.25">
      <c r="A306" s="40" t="s">
        <v>289</v>
      </c>
      <c r="B306" s="41" t="s">
        <v>723</v>
      </c>
      <c r="C306" s="54">
        <v>5496</v>
      </c>
      <c r="D306" t="str">
        <f>HLOOKUP(C306,CALIFICACIÓN,2,TRUE)</f>
        <v>Oro</v>
      </c>
    </row>
    <row r="307" spans="1:4" x14ac:dyDescent="0.25">
      <c r="A307" s="40" t="s">
        <v>290</v>
      </c>
      <c r="B307" s="41" t="s">
        <v>724</v>
      </c>
      <c r="C307" s="54">
        <v>1576</v>
      </c>
      <c r="D307" t="str">
        <f>HLOOKUP(C307,CALIFICACIÓN,2,TRUE)</f>
        <v>Bronce</v>
      </c>
    </row>
    <row r="308" spans="1:4" x14ac:dyDescent="0.25">
      <c r="A308" s="50" t="s">
        <v>291</v>
      </c>
      <c r="B308" s="41" t="s">
        <v>725</v>
      </c>
      <c r="C308" s="54">
        <v>7596</v>
      </c>
      <c r="D308" t="str">
        <f>HLOOKUP(C308,CALIFICACIÓN,2,TRUE)</f>
        <v>Platinium</v>
      </c>
    </row>
    <row r="309" spans="1:4" x14ac:dyDescent="0.25">
      <c r="A309" s="47" t="s">
        <v>292</v>
      </c>
      <c r="B309" s="41" t="s">
        <v>726</v>
      </c>
      <c r="C309" s="54">
        <v>2031</v>
      </c>
      <c r="D309" t="str">
        <f>HLOOKUP(C309,CALIFICACIÓN,2,TRUE)</f>
        <v>Bronce</v>
      </c>
    </row>
    <row r="310" spans="1:4" x14ac:dyDescent="0.25">
      <c r="A310" s="46" t="s">
        <v>403</v>
      </c>
      <c r="B310" s="41" t="s">
        <v>727</v>
      </c>
      <c r="C310" s="54">
        <f ca="1">RANDBETWEEN(1000,10000)</f>
        <v>3941</v>
      </c>
      <c r="D310" t="str">
        <f ca="1">HLOOKUP(C310,CALIFICACIÓN,2,TRUE)</f>
        <v>Plata</v>
      </c>
    </row>
    <row r="311" spans="1:4" x14ac:dyDescent="0.25">
      <c r="A311" s="46" t="s">
        <v>293</v>
      </c>
      <c r="B311" s="41" t="s">
        <v>728</v>
      </c>
      <c r="C311" s="54">
        <v>6913</v>
      </c>
      <c r="D311" t="str">
        <f>HLOOKUP(C311,CALIFICACIÓN,2,TRUE)</f>
        <v>Oro</v>
      </c>
    </row>
    <row r="312" spans="1:4" x14ac:dyDescent="0.25">
      <c r="A312" s="43" t="s">
        <v>294</v>
      </c>
      <c r="B312" s="41" t="s">
        <v>729</v>
      </c>
      <c r="C312" s="54">
        <v>5523</v>
      </c>
      <c r="D312" t="str">
        <f>HLOOKUP(C312,CALIFICACIÓN,2,TRUE)</f>
        <v>Oro</v>
      </c>
    </row>
    <row r="313" spans="1:4" x14ac:dyDescent="0.25">
      <c r="A313" s="44" t="s">
        <v>295</v>
      </c>
      <c r="B313" s="41" t="s">
        <v>730</v>
      </c>
      <c r="C313" s="54">
        <v>6652</v>
      </c>
      <c r="D313" t="str">
        <f>HLOOKUP(C313,CALIFICACIÓN,2,TRUE)</f>
        <v>Oro</v>
      </c>
    </row>
    <row r="314" spans="1:4" x14ac:dyDescent="0.25">
      <c r="A314" s="42" t="s">
        <v>296</v>
      </c>
      <c r="B314" s="41" t="s">
        <v>731</v>
      </c>
      <c r="C314" s="54">
        <v>3922</v>
      </c>
      <c r="D314" t="str">
        <f>HLOOKUP(C314,CALIFICACIÓN,2,TRUE)</f>
        <v>Plata</v>
      </c>
    </row>
    <row r="315" spans="1:4" x14ac:dyDescent="0.25">
      <c r="A315" s="51" t="s">
        <v>404</v>
      </c>
      <c r="B315" s="41" t="s">
        <v>732</v>
      </c>
      <c r="C315" s="54">
        <f ca="1">RANDBETWEEN(1000,10000)</f>
        <v>7373</v>
      </c>
      <c r="D315" t="str">
        <f ca="1">HLOOKUP(C315,CALIFICACIÓN,2,TRUE)</f>
        <v>Platinium</v>
      </c>
    </row>
    <row r="316" spans="1:4" x14ac:dyDescent="0.25">
      <c r="A316" s="40" t="s">
        <v>297</v>
      </c>
      <c r="B316" s="41" t="s">
        <v>733</v>
      </c>
      <c r="C316" s="54">
        <v>2636</v>
      </c>
      <c r="D316" t="str">
        <f>HLOOKUP(C316,CALIFICACIÓN,2,TRUE)</f>
        <v>Bronce</v>
      </c>
    </row>
    <row r="317" spans="1:4" x14ac:dyDescent="0.25">
      <c r="A317" s="40" t="s">
        <v>405</v>
      </c>
      <c r="B317" s="41" t="s">
        <v>734</v>
      </c>
      <c r="C317" s="54">
        <f ca="1">RANDBETWEEN(1000,10000)</f>
        <v>1172</v>
      </c>
      <c r="D317" t="str">
        <f ca="1">HLOOKUP(C317,CALIFICACIÓN,2,TRUE)</f>
        <v>Bronce</v>
      </c>
    </row>
    <row r="318" spans="1:4" x14ac:dyDescent="0.25">
      <c r="A318" s="44" t="s">
        <v>298</v>
      </c>
      <c r="B318" s="41" t="s">
        <v>735</v>
      </c>
      <c r="C318" s="54">
        <v>3353</v>
      </c>
      <c r="D318" t="str">
        <f>HLOOKUP(C318,CALIFICACIÓN,2,TRUE)</f>
        <v>Plata</v>
      </c>
    </row>
    <row r="319" spans="1:4" x14ac:dyDescent="0.25">
      <c r="A319" s="42" t="s">
        <v>299</v>
      </c>
      <c r="B319" s="41" t="s">
        <v>736</v>
      </c>
      <c r="C319" s="54">
        <v>2092</v>
      </c>
      <c r="D319" t="str">
        <f>HLOOKUP(C319,CALIFICACIÓN,2,TRUE)</f>
        <v>Bronce</v>
      </c>
    </row>
    <row r="320" spans="1:4" x14ac:dyDescent="0.25">
      <c r="A320" s="42" t="s">
        <v>300</v>
      </c>
      <c r="B320" s="41" t="s">
        <v>737</v>
      </c>
      <c r="C320" s="54">
        <v>4502</v>
      </c>
      <c r="D320" t="str">
        <f>HLOOKUP(C320,CALIFICACIÓN,2,TRUE)</f>
        <v>Plata</v>
      </c>
    </row>
    <row r="321" spans="1:4" x14ac:dyDescent="0.25">
      <c r="A321" s="43" t="s">
        <v>406</v>
      </c>
      <c r="B321" s="41" t="s">
        <v>738</v>
      </c>
      <c r="C321" s="54">
        <f t="shared" ref="C321:C326" ca="1" si="1">RANDBETWEEN(1000,10000)</f>
        <v>8830</v>
      </c>
      <c r="D321" t="str">
        <f ca="1">HLOOKUP(C321,CALIFICACIÓN,2,TRUE)</f>
        <v>Platinium</v>
      </c>
    </row>
    <row r="322" spans="1:4" x14ac:dyDescent="0.25">
      <c r="A322" s="43" t="s">
        <v>407</v>
      </c>
      <c r="B322" s="41" t="s">
        <v>739</v>
      </c>
      <c r="C322" s="54">
        <f t="shared" ca="1" si="1"/>
        <v>1856</v>
      </c>
      <c r="D322" t="str">
        <f ca="1">HLOOKUP(C322,CALIFICACIÓN,2,TRUE)</f>
        <v>Bronce</v>
      </c>
    </row>
    <row r="323" spans="1:4" x14ac:dyDescent="0.25">
      <c r="A323" s="43" t="s">
        <v>408</v>
      </c>
      <c r="B323" s="41" t="s">
        <v>740</v>
      </c>
      <c r="C323" s="54">
        <f t="shared" ca="1" si="1"/>
        <v>2557</v>
      </c>
      <c r="D323" t="str">
        <f ca="1">HLOOKUP(C323,CALIFICACIÓN,2,TRUE)</f>
        <v>Bronce</v>
      </c>
    </row>
    <row r="324" spans="1:4" x14ac:dyDescent="0.25">
      <c r="A324" s="43" t="s">
        <v>409</v>
      </c>
      <c r="B324" s="41" t="s">
        <v>741</v>
      </c>
      <c r="C324" s="54">
        <f t="shared" ca="1" si="1"/>
        <v>3698</v>
      </c>
      <c r="D324" t="str">
        <f ca="1">HLOOKUP(C324,CALIFICACIÓN,2,TRUE)</f>
        <v>Plata</v>
      </c>
    </row>
    <row r="325" spans="1:4" x14ac:dyDescent="0.25">
      <c r="A325" s="42" t="s">
        <v>410</v>
      </c>
      <c r="B325" s="41" t="s">
        <v>742</v>
      </c>
      <c r="C325" s="54">
        <f t="shared" ca="1" si="1"/>
        <v>4786</v>
      </c>
      <c r="D325" t="str">
        <f ca="1">HLOOKUP(C325,CALIFICACIÓN,2,TRUE)</f>
        <v>Plata</v>
      </c>
    </row>
    <row r="326" spans="1:4" x14ac:dyDescent="0.25">
      <c r="A326" s="43" t="s">
        <v>411</v>
      </c>
      <c r="B326" s="41" t="s">
        <v>743</v>
      </c>
      <c r="C326" s="54">
        <f t="shared" ca="1" si="1"/>
        <v>4613</v>
      </c>
      <c r="D326" t="str">
        <f ca="1">HLOOKUP(C326,CALIFICACIÓN,2,TRUE)</f>
        <v>Plata</v>
      </c>
    </row>
    <row r="327" spans="1:4" x14ac:dyDescent="0.25">
      <c r="A327" s="40" t="s">
        <v>301</v>
      </c>
      <c r="B327" s="41" t="s">
        <v>744</v>
      </c>
      <c r="C327" s="54">
        <v>2566</v>
      </c>
      <c r="D327" t="str">
        <f>HLOOKUP(C327,CALIFICACIÓN,2,TRUE)</f>
        <v>Bronce</v>
      </c>
    </row>
    <row r="328" spans="1:4" x14ac:dyDescent="0.25">
      <c r="A328" s="43" t="s">
        <v>302</v>
      </c>
      <c r="B328" s="41" t="s">
        <v>745</v>
      </c>
      <c r="C328" s="54">
        <v>2633</v>
      </c>
      <c r="D328" t="str">
        <f>HLOOKUP(C328,CALIFICACIÓN,2,TRUE)</f>
        <v>Bronce</v>
      </c>
    </row>
    <row r="329" spans="1:4" x14ac:dyDescent="0.25">
      <c r="A329" s="45" t="s">
        <v>303</v>
      </c>
      <c r="B329" s="41" t="s">
        <v>746</v>
      </c>
      <c r="C329" s="54">
        <v>1484</v>
      </c>
      <c r="D329" t="str">
        <f>HLOOKUP(C329,CALIFICACIÓN,2,TRUE)</f>
        <v>Bronce</v>
      </c>
    </row>
    <row r="330" spans="1:4" x14ac:dyDescent="0.25">
      <c r="A330" s="45" t="s">
        <v>304</v>
      </c>
      <c r="B330" s="41" t="s">
        <v>747</v>
      </c>
      <c r="C330" s="54">
        <v>6088</v>
      </c>
      <c r="D330" t="str">
        <f>HLOOKUP(C330,CALIFICACIÓN,2,TRUE)</f>
        <v>Oro</v>
      </c>
    </row>
    <row r="331" spans="1:4" x14ac:dyDescent="0.25">
      <c r="A331" s="50" t="s">
        <v>412</v>
      </c>
      <c r="B331" s="41" t="s">
        <v>748</v>
      </c>
      <c r="C331" s="54">
        <f ca="1">RANDBETWEEN(1000,10000)</f>
        <v>4136</v>
      </c>
      <c r="D331" t="str">
        <f ca="1">HLOOKUP(C331,CALIFICACIÓN,2,TRUE)</f>
        <v>Plata</v>
      </c>
    </row>
    <row r="332" spans="1:4" x14ac:dyDescent="0.25">
      <c r="A332" s="42" t="s">
        <v>305</v>
      </c>
      <c r="B332" s="41" t="s">
        <v>749</v>
      </c>
      <c r="C332" s="54">
        <v>1527</v>
      </c>
      <c r="D332" t="str">
        <f>HLOOKUP(C332,CALIFICACIÓN,2,TRUE)</f>
        <v>Bronce</v>
      </c>
    </row>
    <row r="333" spans="1:4" x14ac:dyDescent="0.25">
      <c r="A333" s="47" t="s">
        <v>306</v>
      </c>
      <c r="B333" s="41" t="s">
        <v>750</v>
      </c>
      <c r="C333" s="54">
        <v>9375</v>
      </c>
      <c r="D333" t="str">
        <f>HLOOKUP(C333,CALIFICACIÓN,2,TRUE)</f>
        <v>Super Platinium</v>
      </c>
    </row>
    <row r="334" spans="1:4" x14ac:dyDescent="0.25">
      <c r="A334" s="46" t="s">
        <v>307</v>
      </c>
      <c r="B334" s="41" t="s">
        <v>751</v>
      </c>
      <c r="C334" s="54">
        <v>4257</v>
      </c>
      <c r="D334" t="str">
        <f>HLOOKUP(C334,CALIFICACIÓN,2,TRUE)</f>
        <v>Plata</v>
      </c>
    </row>
    <row r="335" spans="1:4" x14ac:dyDescent="0.25">
      <c r="A335" s="42" t="s">
        <v>308</v>
      </c>
      <c r="B335" s="41" t="s">
        <v>752</v>
      </c>
      <c r="C335" s="54">
        <v>3989</v>
      </c>
      <c r="D335" t="str">
        <f>HLOOKUP(C335,CALIFICACIÓN,2,TRUE)</f>
        <v>Plata</v>
      </c>
    </row>
    <row r="336" spans="1:4" x14ac:dyDescent="0.25">
      <c r="A336" s="44" t="s">
        <v>309</v>
      </c>
      <c r="B336" s="41" t="s">
        <v>753</v>
      </c>
      <c r="C336" s="54">
        <v>3348</v>
      </c>
      <c r="D336" t="str">
        <f>HLOOKUP(C336,CALIFICACIÓN,2,TRUE)</f>
        <v>Plata</v>
      </c>
    </row>
    <row r="337" spans="1:4" x14ac:dyDescent="0.25">
      <c r="A337" s="40" t="s">
        <v>413</v>
      </c>
      <c r="B337" s="41" t="s">
        <v>754</v>
      </c>
      <c r="C337" s="54">
        <f t="shared" ref="C337:C349" ca="1" si="2">RANDBETWEEN(1000,10000)</f>
        <v>3756</v>
      </c>
      <c r="D337" t="str">
        <f ca="1">HLOOKUP(C337,CALIFICACIÓN,2,TRUE)</f>
        <v>Plata</v>
      </c>
    </row>
    <row r="338" spans="1:4" x14ac:dyDescent="0.25">
      <c r="A338" s="45" t="s">
        <v>414</v>
      </c>
      <c r="B338" s="41" t="s">
        <v>755</v>
      </c>
      <c r="C338" s="54">
        <f t="shared" ca="1" si="2"/>
        <v>8709</v>
      </c>
      <c r="D338" t="str">
        <f ca="1">HLOOKUP(C338,CALIFICACIÓN,2,TRUE)</f>
        <v>Platinium</v>
      </c>
    </row>
    <row r="339" spans="1:4" x14ac:dyDescent="0.25">
      <c r="A339" s="43" t="s">
        <v>415</v>
      </c>
      <c r="B339" s="41" t="s">
        <v>756</v>
      </c>
      <c r="C339" s="54">
        <f t="shared" ca="1" si="2"/>
        <v>6662</v>
      </c>
      <c r="D339" t="str">
        <f ca="1">HLOOKUP(C339,CALIFICACIÓN,2,TRUE)</f>
        <v>Oro</v>
      </c>
    </row>
    <row r="340" spans="1:4" x14ac:dyDescent="0.25">
      <c r="A340" s="42" t="s">
        <v>416</v>
      </c>
      <c r="B340" s="41" t="s">
        <v>757</v>
      </c>
      <c r="C340" s="54">
        <f t="shared" ca="1" si="2"/>
        <v>2988</v>
      </c>
      <c r="D340" t="str">
        <f ca="1">HLOOKUP(C340,CALIFICACIÓN,2,TRUE)</f>
        <v>Bronce</v>
      </c>
    </row>
    <row r="341" spans="1:4" x14ac:dyDescent="0.25">
      <c r="A341" s="43" t="s">
        <v>417</v>
      </c>
      <c r="B341" s="41" t="s">
        <v>758</v>
      </c>
      <c r="C341" s="54">
        <f t="shared" ca="1" si="2"/>
        <v>8219</v>
      </c>
      <c r="D341" t="str">
        <f ca="1">HLOOKUP(C341,CALIFICACIÓN,2,TRUE)</f>
        <v>Platinium</v>
      </c>
    </row>
    <row r="342" spans="1:4" x14ac:dyDescent="0.25">
      <c r="A342" s="42" t="s">
        <v>418</v>
      </c>
      <c r="B342" s="41" t="s">
        <v>759</v>
      </c>
      <c r="C342" s="54">
        <f t="shared" ca="1" si="2"/>
        <v>2834</v>
      </c>
      <c r="D342" t="str">
        <f ca="1">HLOOKUP(C342,CALIFICACIÓN,2,TRUE)</f>
        <v>Bronce</v>
      </c>
    </row>
    <row r="343" spans="1:4" x14ac:dyDescent="0.25">
      <c r="A343" s="40" t="s">
        <v>419</v>
      </c>
      <c r="B343" s="41" t="s">
        <v>760</v>
      </c>
      <c r="C343" s="54">
        <f t="shared" ca="1" si="2"/>
        <v>5154</v>
      </c>
      <c r="D343" t="str">
        <f ca="1">HLOOKUP(C343,CALIFICACIÓN,2,TRUE)</f>
        <v>Oro</v>
      </c>
    </row>
    <row r="344" spans="1:4" x14ac:dyDescent="0.25">
      <c r="A344" s="42" t="s">
        <v>420</v>
      </c>
      <c r="B344" s="41" t="s">
        <v>761</v>
      </c>
      <c r="C344" s="54">
        <f t="shared" ca="1" si="2"/>
        <v>4883</v>
      </c>
      <c r="D344" t="str">
        <f ca="1">HLOOKUP(C344,CALIFICACIÓN,2,TRUE)</f>
        <v>Plata</v>
      </c>
    </row>
    <row r="345" spans="1:4" x14ac:dyDescent="0.25">
      <c r="A345" s="45" t="s">
        <v>421</v>
      </c>
      <c r="B345" s="41" t="s">
        <v>762</v>
      </c>
      <c r="C345" s="54">
        <f t="shared" ca="1" si="2"/>
        <v>6467</v>
      </c>
      <c r="D345" t="str">
        <f ca="1">HLOOKUP(C345,CALIFICACIÓN,2,TRUE)</f>
        <v>Oro</v>
      </c>
    </row>
    <row r="346" spans="1:4" x14ac:dyDescent="0.25">
      <c r="A346" s="40" t="s">
        <v>422</v>
      </c>
      <c r="B346" s="41" t="s">
        <v>763</v>
      </c>
      <c r="C346" s="54">
        <f t="shared" ca="1" si="2"/>
        <v>2105</v>
      </c>
      <c r="D346" t="str">
        <f ca="1">HLOOKUP(C346,CALIFICACIÓN,2,TRUE)</f>
        <v>Bronce</v>
      </c>
    </row>
    <row r="347" spans="1:4" x14ac:dyDescent="0.25">
      <c r="A347" s="39" t="s">
        <v>423</v>
      </c>
      <c r="B347" s="41" t="s">
        <v>764</v>
      </c>
      <c r="C347" s="54">
        <f t="shared" ca="1" si="2"/>
        <v>3250</v>
      </c>
      <c r="D347" t="str">
        <f ca="1">HLOOKUP(C347,CALIFICACIÓN,2,TRUE)</f>
        <v>Plata</v>
      </c>
    </row>
    <row r="348" spans="1:4" x14ac:dyDescent="0.25">
      <c r="A348" s="39" t="s">
        <v>424</v>
      </c>
      <c r="B348" s="41" t="s">
        <v>765</v>
      </c>
      <c r="C348" s="54">
        <f t="shared" ca="1" si="2"/>
        <v>9433</v>
      </c>
      <c r="D348" t="str">
        <f ca="1">HLOOKUP(C348,CALIFICACIÓN,2,TRUE)</f>
        <v>Super Platinium</v>
      </c>
    </row>
    <row r="349" spans="1:4" x14ac:dyDescent="0.25">
      <c r="A349" s="39" t="s">
        <v>425</v>
      </c>
      <c r="B349" s="41" t="s">
        <v>766</v>
      </c>
      <c r="C349" s="54">
        <f t="shared" ca="1" si="2"/>
        <v>8433</v>
      </c>
      <c r="D349" t="str">
        <f ca="1">HLOOKUP(C349,CALIFICACIÓN,2,TRUE)</f>
        <v>Platinium</v>
      </c>
    </row>
    <row r="350" spans="1:4" x14ac:dyDescent="0.25">
      <c r="A350" s="42" t="s">
        <v>310</v>
      </c>
      <c r="B350" s="41" t="s">
        <v>767</v>
      </c>
      <c r="C350" s="54">
        <v>8364</v>
      </c>
      <c r="D350" t="str">
        <f>HLOOKUP(C350,CALIFICACIÓN,2,TRUE)</f>
        <v>Platinium</v>
      </c>
    </row>
    <row r="351" spans="1:4" x14ac:dyDescent="0.25">
      <c r="A351" s="44" t="s">
        <v>311</v>
      </c>
      <c r="B351" s="41" t="s">
        <v>768</v>
      </c>
      <c r="C351" s="54">
        <v>5961</v>
      </c>
      <c r="D351" t="str">
        <f>HLOOKUP(C351,CALIFICACIÓN,2,TRUE)</f>
        <v>Oro</v>
      </c>
    </row>
    <row r="352" spans="1:4" x14ac:dyDescent="0.25">
      <c r="A352" s="49" t="s">
        <v>426</v>
      </c>
      <c r="B352" s="41" t="s">
        <v>769</v>
      </c>
      <c r="C352" s="54">
        <f ca="1">RANDBETWEEN(1000,10000)</f>
        <v>1636</v>
      </c>
      <c r="D352" t="str">
        <f ca="1">HLOOKUP(C352,CALIFICACIÓN,2,TRUE)</f>
        <v>Bronce</v>
      </c>
    </row>
    <row r="353" spans="1:4" x14ac:dyDescent="0.25">
      <c r="A353" s="42" t="s">
        <v>312</v>
      </c>
      <c r="B353" s="41" t="s">
        <v>770</v>
      </c>
      <c r="C353" s="54">
        <v>6102</v>
      </c>
      <c r="D353" t="str">
        <f>HLOOKUP(C353,CALIFICACIÓN,2,TRUE)</f>
        <v>Oro</v>
      </c>
    </row>
    <row r="354" spans="1:4" x14ac:dyDescent="0.25">
      <c r="A354" s="45" t="s">
        <v>427</v>
      </c>
      <c r="B354" s="41" t="s">
        <v>771</v>
      </c>
      <c r="C354" s="54">
        <f ca="1">RANDBETWEEN(1000,10000)</f>
        <v>4349</v>
      </c>
      <c r="D354" t="str">
        <f ca="1">HLOOKUP(C354,CALIFICACIÓN,2,TRUE)</f>
        <v>Plata</v>
      </c>
    </row>
    <row r="355" spans="1:4" x14ac:dyDescent="0.25">
      <c r="A355" s="42" t="s">
        <v>428</v>
      </c>
      <c r="B355" s="41" t="s">
        <v>772</v>
      </c>
      <c r="C355" s="54">
        <f ca="1">RANDBETWEEN(1000,10000)</f>
        <v>7404</v>
      </c>
      <c r="D355" t="str">
        <f ca="1">HLOOKUP(C355,CALIFICACIÓN,2,TRUE)</f>
        <v>Platinium</v>
      </c>
    </row>
    <row r="356" spans="1:4" x14ac:dyDescent="0.25">
      <c r="A356" s="40" t="s">
        <v>313</v>
      </c>
      <c r="B356" s="41" t="s">
        <v>773</v>
      </c>
      <c r="C356" s="54">
        <v>5830</v>
      </c>
      <c r="D356" t="str">
        <f>HLOOKUP(C356,CALIFICACIÓN,2,TRUE)</f>
        <v>Oro</v>
      </c>
    </row>
    <row r="357" spans="1:4" x14ac:dyDescent="0.25">
      <c r="A357" s="45" t="s">
        <v>429</v>
      </c>
      <c r="B357" s="41" t="s">
        <v>774</v>
      </c>
      <c r="C357" s="54">
        <f ca="1">RANDBETWEEN(1000,10000)</f>
        <v>9217</v>
      </c>
      <c r="D357" t="str">
        <f ca="1">HLOOKUP(C357,CALIFICACIÓN,2,TRUE)</f>
        <v>Super Platinium</v>
      </c>
    </row>
    <row r="358" spans="1:4" x14ac:dyDescent="0.25">
      <c r="A358" s="46" t="s">
        <v>314</v>
      </c>
      <c r="B358" s="41" t="s">
        <v>775</v>
      </c>
      <c r="C358" s="54">
        <v>3287</v>
      </c>
      <c r="D358" t="str">
        <f>HLOOKUP(C358,CALIFICACIÓN,2,TRUE)</f>
        <v>Plata</v>
      </c>
    </row>
    <row r="359" spans="1:4" x14ac:dyDescent="0.25">
      <c r="A359" s="40" t="s">
        <v>315</v>
      </c>
      <c r="B359" s="41" t="s">
        <v>776</v>
      </c>
      <c r="C359" s="54">
        <v>6909</v>
      </c>
      <c r="D359" t="str">
        <f>HLOOKUP(C359,CALIFICACIÓN,2,TRUE)</f>
        <v>Oro</v>
      </c>
    </row>
    <row r="360" spans="1:4" x14ac:dyDescent="0.25">
      <c r="A360" s="47" t="s">
        <v>430</v>
      </c>
      <c r="B360" s="41" t="s">
        <v>777</v>
      </c>
      <c r="C360" s="54">
        <f ca="1">RANDBETWEEN(1000,10000)</f>
        <v>2036</v>
      </c>
      <c r="D360" t="str">
        <f ca="1">HLOOKUP(C360,CALIFICACIÓN,2,TRUE)</f>
        <v>Bronce</v>
      </c>
    </row>
    <row r="361" spans="1:4" x14ac:dyDescent="0.25">
      <c r="A361" s="46" t="s">
        <v>431</v>
      </c>
      <c r="B361" s="41" t="s">
        <v>778</v>
      </c>
      <c r="C361" s="54">
        <f ca="1">RANDBETWEEN(1000,10000)</f>
        <v>2604</v>
      </c>
      <c r="D361" t="str">
        <f ca="1">HLOOKUP(C361,CALIFICACIÓN,2,TRUE)</f>
        <v>Bronce</v>
      </c>
    </row>
    <row r="362" spans="1:4" x14ac:dyDescent="0.25">
      <c r="A362" s="45" t="s">
        <v>432</v>
      </c>
      <c r="B362" s="41" t="s">
        <v>779</v>
      </c>
      <c r="C362" s="54">
        <f ca="1">RANDBETWEEN(1000,10000)</f>
        <v>1394</v>
      </c>
      <c r="D362" t="str">
        <f ca="1">HLOOKUP(C362,CALIFICACIÓN,2,TRUE)</f>
        <v>Bronce</v>
      </c>
    </row>
    <row r="363" spans="1:4" x14ac:dyDescent="0.25">
      <c r="A363" s="46" t="s">
        <v>433</v>
      </c>
      <c r="B363" s="41" t="s">
        <v>780</v>
      </c>
      <c r="C363" s="54">
        <f ca="1">RANDBETWEEN(1000,10000)</f>
        <v>9647</v>
      </c>
      <c r="D363" t="str">
        <f ca="1">HLOOKUP(C363,CALIFICACIÓN,2,TRUE)</f>
        <v>Super Platinium</v>
      </c>
    </row>
    <row r="364" spans="1:4" x14ac:dyDescent="0.25">
      <c r="A364" s="40" t="s">
        <v>316</v>
      </c>
      <c r="B364" s="41" t="s">
        <v>781</v>
      </c>
      <c r="C364" s="54">
        <v>4932</v>
      </c>
      <c r="D364" t="str">
        <f>HLOOKUP(C364,CALIFICACIÓN,2,TRUE)</f>
        <v>Plata</v>
      </c>
    </row>
    <row r="365" spans="1:4" x14ac:dyDescent="0.25">
      <c r="A365" s="45" t="s">
        <v>317</v>
      </c>
      <c r="B365" s="41" t="s">
        <v>782</v>
      </c>
      <c r="C365" s="54">
        <v>7863</v>
      </c>
      <c r="D365" t="str">
        <f>HLOOKUP(C365,CALIFICACIÓN,2,TRUE)</f>
        <v>Platinium</v>
      </c>
    </row>
    <row r="366" spans="1:4" x14ac:dyDescent="0.25">
      <c r="A366" s="46" t="s">
        <v>318</v>
      </c>
      <c r="B366" s="41" t="s">
        <v>783</v>
      </c>
      <c r="C366" s="54">
        <v>6667</v>
      </c>
      <c r="D366" t="str">
        <f>HLOOKUP(C366,CALIFICACIÓN,2,TRUE)</f>
        <v>Oro</v>
      </c>
    </row>
    <row r="367" spans="1:4" x14ac:dyDescent="0.25">
      <c r="A367" s="39" t="s">
        <v>434</v>
      </c>
      <c r="B367" s="41" t="s">
        <v>784</v>
      </c>
      <c r="C367" s="54">
        <f t="shared" ref="C367:C373" ca="1" si="3">RANDBETWEEN(1000,10000)</f>
        <v>4168</v>
      </c>
      <c r="D367" t="str">
        <f ca="1">HLOOKUP(C367,CALIFICACIÓN,2,TRUE)</f>
        <v>Plata</v>
      </c>
    </row>
    <row r="368" spans="1:4" x14ac:dyDescent="0.25">
      <c r="A368" s="42" t="s">
        <v>435</v>
      </c>
      <c r="B368" s="41" t="s">
        <v>785</v>
      </c>
      <c r="C368" s="54">
        <f t="shared" ca="1" si="3"/>
        <v>3125</v>
      </c>
      <c r="D368" t="str">
        <f ca="1">HLOOKUP(C368,CALIFICACIÓN,2,TRUE)</f>
        <v>Plata</v>
      </c>
    </row>
    <row r="369" spans="1:4" x14ac:dyDescent="0.25">
      <c r="A369" s="42" t="s">
        <v>436</v>
      </c>
      <c r="B369" s="41" t="s">
        <v>786</v>
      </c>
      <c r="C369" s="54">
        <f t="shared" ca="1" si="3"/>
        <v>8370</v>
      </c>
      <c r="D369" t="str">
        <f ca="1">HLOOKUP(C369,CALIFICACIÓN,2,TRUE)</f>
        <v>Platinium</v>
      </c>
    </row>
    <row r="370" spans="1:4" x14ac:dyDescent="0.25">
      <c r="A370" s="40" t="s">
        <v>437</v>
      </c>
      <c r="B370" s="41" t="s">
        <v>787</v>
      </c>
      <c r="C370" s="54">
        <f t="shared" ca="1" si="3"/>
        <v>1684</v>
      </c>
      <c r="D370" t="str">
        <f ca="1">HLOOKUP(C370,CALIFICACIÓN,2,TRUE)</f>
        <v>Bronce</v>
      </c>
    </row>
    <row r="371" spans="1:4" x14ac:dyDescent="0.25">
      <c r="A371" s="44" t="s">
        <v>438</v>
      </c>
      <c r="B371" s="41" t="s">
        <v>788</v>
      </c>
      <c r="C371" s="54">
        <f t="shared" ca="1" si="3"/>
        <v>8906</v>
      </c>
      <c r="D371" t="str">
        <f ca="1">HLOOKUP(C371,CALIFICACIÓN,2,TRUE)</f>
        <v>Platinium</v>
      </c>
    </row>
    <row r="372" spans="1:4" x14ac:dyDescent="0.25">
      <c r="A372" s="43" t="s">
        <v>439</v>
      </c>
      <c r="B372" s="41" t="s">
        <v>789</v>
      </c>
      <c r="C372" s="54">
        <f t="shared" ca="1" si="3"/>
        <v>4668</v>
      </c>
      <c r="D372" t="str">
        <f ca="1">HLOOKUP(C372,CALIFICACIÓN,2,TRUE)</f>
        <v>Plata</v>
      </c>
    </row>
    <row r="373" spans="1:4" x14ac:dyDescent="0.25">
      <c r="A373" s="43" t="s">
        <v>440</v>
      </c>
      <c r="B373" s="41" t="s">
        <v>790</v>
      </c>
      <c r="C373" s="54">
        <f t="shared" ca="1" si="3"/>
        <v>5806</v>
      </c>
      <c r="D373" t="str">
        <f ca="1">HLOOKUP(C373,CALIFICACIÓN,2,TRUE)</f>
        <v>Oro</v>
      </c>
    </row>
    <row r="374" spans="1:4" x14ac:dyDescent="0.25">
      <c r="A374" s="51" t="s">
        <v>319</v>
      </c>
      <c r="B374" s="41" t="s">
        <v>791</v>
      </c>
      <c r="C374" s="54">
        <v>1389</v>
      </c>
      <c r="D374" t="str">
        <f>HLOOKUP(C374,CALIFICACIÓN,2,TRUE)</f>
        <v>Bronce</v>
      </c>
    </row>
    <row r="375" spans="1:4" x14ac:dyDescent="0.25">
      <c r="A375" s="46" t="s">
        <v>320</v>
      </c>
      <c r="B375" s="41" t="s">
        <v>792</v>
      </c>
      <c r="C375" s="54">
        <v>7216</v>
      </c>
      <c r="D375" t="str">
        <f>HLOOKUP(C375,CALIFICACIÓN,2,TRUE)</f>
        <v>Platinium</v>
      </c>
    </row>
    <row r="376" spans="1:4" x14ac:dyDescent="0.25">
      <c r="A376" s="46" t="s">
        <v>321</v>
      </c>
      <c r="B376" s="41" t="s">
        <v>793</v>
      </c>
      <c r="C376" s="54">
        <v>1065</v>
      </c>
      <c r="D376" t="str">
        <f>HLOOKUP(C376,CALIFICACIÓN,2,TRUE)</f>
        <v>Bronce</v>
      </c>
    </row>
    <row r="377" spans="1:4" x14ac:dyDescent="0.25">
      <c r="A377" s="46" t="s">
        <v>322</v>
      </c>
      <c r="B377" s="41" t="s">
        <v>794</v>
      </c>
      <c r="C377" s="54">
        <v>6311</v>
      </c>
      <c r="D377" t="str">
        <f>HLOOKUP(C377,CALIFICACIÓN,2,TRUE)</f>
        <v>Oro</v>
      </c>
    </row>
    <row r="378" spans="1:4" x14ac:dyDescent="0.25">
      <c r="A378" s="40" t="s">
        <v>323</v>
      </c>
      <c r="B378" s="41" t="s">
        <v>795</v>
      </c>
      <c r="C378" s="54">
        <v>7168</v>
      </c>
      <c r="D378" t="str">
        <f>HLOOKUP(C378,CALIFICACIÓN,2,TRUE)</f>
        <v>Platinium</v>
      </c>
    </row>
    <row r="379" spans="1:4" x14ac:dyDescent="0.25">
      <c r="A379" s="40" t="s">
        <v>324</v>
      </c>
      <c r="B379" s="41" t="s">
        <v>796</v>
      </c>
      <c r="C379" s="54">
        <v>7973</v>
      </c>
      <c r="D379" t="str">
        <f>HLOOKUP(C379,CALIFICACIÓN,2,TRUE)</f>
        <v>Platinium</v>
      </c>
    </row>
    <row r="380" spans="1:4" x14ac:dyDescent="0.25">
      <c r="A380" s="45" t="s">
        <v>325</v>
      </c>
      <c r="B380" s="41" t="s">
        <v>797</v>
      </c>
      <c r="C380" s="54">
        <v>7604</v>
      </c>
      <c r="D380" t="str">
        <f>HLOOKUP(C380,CALIFICACIÓN,2,TRUE)</f>
        <v>Platinium</v>
      </c>
    </row>
    <row r="381" spans="1:4" x14ac:dyDescent="0.25">
      <c r="A381" s="47" t="s">
        <v>326</v>
      </c>
      <c r="B381" s="41" t="s">
        <v>798</v>
      </c>
      <c r="C381" s="54">
        <v>1963</v>
      </c>
      <c r="D381" t="str">
        <f>HLOOKUP(C381,CALIFICACIÓN,2,TRUE)</f>
        <v>Bronce</v>
      </c>
    </row>
    <row r="382" spans="1:4" x14ac:dyDescent="0.25">
      <c r="A382" s="45" t="s">
        <v>327</v>
      </c>
      <c r="B382" s="41" t="s">
        <v>799</v>
      </c>
      <c r="C382" s="54">
        <v>9923</v>
      </c>
      <c r="D382" t="str">
        <f>HLOOKUP(C382,CALIFICACIÓN,2,TRUE)</f>
        <v>Super Platinium</v>
      </c>
    </row>
    <row r="383" spans="1:4" x14ac:dyDescent="0.25">
      <c r="A383" s="45" t="s">
        <v>328</v>
      </c>
      <c r="B383" s="41" t="s">
        <v>800</v>
      </c>
      <c r="C383" s="54">
        <v>4777</v>
      </c>
      <c r="D383" t="str">
        <f>HLOOKUP(C383,CALIFICACIÓN,2,TRUE)</f>
        <v>Plata</v>
      </c>
    </row>
    <row r="384" spans="1:4" x14ac:dyDescent="0.25">
      <c r="A384" s="40" t="s">
        <v>329</v>
      </c>
      <c r="B384" s="41" t="s">
        <v>801</v>
      </c>
      <c r="C384" s="54">
        <v>2365</v>
      </c>
      <c r="D384" t="str">
        <f>HLOOKUP(C384,CALIFICACIÓN,2,TRUE)</f>
        <v>Bronce</v>
      </c>
    </row>
    <row r="385" spans="1:4" x14ac:dyDescent="0.25">
      <c r="A385" s="45" t="s">
        <v>330</v>
      </c>
      <c r="B385" s="41" t="s">
        <v>802</v>
      </c>
      <c r="C385" s="54">
        <v>5394</v>
      </c>
      <c r="D385" t="str">
        <f>HLOOKUP(C385,CALIFICACIÓN,2,TRUE)</f>
        <v>Oro</v>
      </c>
    </row>
    <row r="386" spans="1:4" x14ac:dyDescent="0.25">
      <c r="A386" s="44" t="s">
        <v>331</v>
      </c>
      <c r="B386" s="41" t="s">
        <v>803</v>
      </c>
      <c r="C386" s="54">
        <v>9587</v>
      </c>
      <c r="D386" t="str">
        <f>HLOOKUP(C386,CALIFICACIÓN,2,TRUE)</f>
        <v>Super Platinium</v>
      </c>
    </row>
    <row r="387" spans="1:4" x14ac:dyDescent="0.25">
      <c r="A387" s="42" t="s">
        <v>332</v>
      </c>
      <c r="B387" s="41" t="s">
        <v>804</v>
      </c>
      <c r="C387" s="54">
        <v>2392</v>
      </c>
      <c r="D387" t="str">
        <f>HLOOKUP(C387,CALIFICACIÓN,2,TRUE)</f>
        <v>Bronce</v>
      </c>
    </row>
    <row r="388" spans="1:4" x14ac:dyDescent="0.25">
      <c r="A388" s="45" t="s">
        <v>333</v>
      </c>
      <c r="B388" s="41" t="s">
        <v>805</v>
      </c>
      <c r="C388" s="54">
        <v>6497</v>
      </c>
      <c r="D388" t="str">
        <f>HLOOKUP(C388,CALIFICACIÓN,2,TRUE)</f>
        <v>Oro</v>
      </c>
    </row>
    <row r="389" spans="1:4" x14ac:dyDescent="0.25">
      <c r="A389" s="42" t="s">
        <v>334</v>
      </c>
      <c r="B389" s="41" t="s">
        <v>806</v>
      </c>
      <c r="C389" s="54">
        <v>4726</v>
      </c>
      <c r="D389" t="str">
        <f>HLOOKUP(C389,CALIFICACIÓN,2,TRUE)</f>
        <v>Plata</v>
      </c>
    </row>
    <row r="390" spans="1:4" x14ac:dyDescent="0.25">
      <c r="A390" s="49" t="s">
        <v>335</v>
      </c>
      <c r="B390" s="41" t="s">
        <v>807</v>
      </c>
      <c r="C390" s="54">
        <v>3413</v>
      </c>
      <c r="D390" t="str">
        <f>HLOOKUP(C390,CALIFICACIÓN,2,TRUE)</f>
        <v>Plata</v>
      </c>
    </row>
    <row r="391" spans="1:4" x14ac:dyDescent="0.25">
      <c r="A391" s="44" t="s">
        <v>336</v>
      </c>
      <c r="B391" s="41" t="s">
        <v>808</v>
      </c>
      <c r="C391" s="54">
        <v>4605</v>
      </c>
      <c r="D391" t="str">
        <f>HLOOKUP(C391,CALIFICACIÓN,2,TRUE)</f>
        <v>Plata</v>
      </c>
    </row>
    <row r="392" spans="1:4" x14ac:dyDescent="0.25">
      <c r="A392" s="42" t="s">
        <v>441</v>
      </c>
      <c r="B392" s="41" t="s">
        <v>809</v>
      </c>
      <c r="C392" s="54">
        <f t="shared" ref="C392:C419" ca="1" si="4">RANDBETWEEN(1000,10000)</f>
        <v>8669</v>
      </c>
      <c r="D392" t="str">
        <f ca="1">HLOOKUP(C392,CALIFICACIÓN,2,TRUE)</f>
        <v>Platinium</v>
      </c>
    </row>
    <row r="393" spans="1:4" x14ac:dyDescent="0.25">
      <c r="A393" s="45" t="s">
        <v>442</v>
      </c>
      <c r="B393" s="41" t="s">
        <v>810</v>
      </c>
      <c r="C393" s="54">
        <f t="shared" ca="1" si="4"/>
        <v>5491</v>
      </c>
      <c r="D393" t="str">
        <f ca="1">HLOOKUP(C393,CALIFICACIÓN,2,TRUE)</f>
        <v>Oro</v>
      </c>
    </row>
    <row r="394" spans="1:4" x14ac:dyDescent="0.25">
      <c r="A394" s="42" t="s">
        <v>443</v>
      </c>
      <c r="B394" s="41" t="s">
        <v>811</v>
      </c>
      <c r="C394" s="54">
        <f t="shared" ca="1" si="4"/>
        <v>2709</v>
      </c>
      <c r="D394" t="str">
        <f ca="1">HLOOKUP(C394,CALIFICACIÓN,2,TRUE)</f>
        <v>Bronce</v>
      </c>
    </row>
    <row r="395" spans="1:4" x14ac:dyDescent="0.25">
      <c r="A395" s="42" t="s">
        <v>444</v>
      </c>
      <c r="B395" s="41" t="s">
        <v>812</v>
      </c>
      <c r="C395" s="54">
        <f t="shared" ca="1" si="4"/>
        <v>4607</v>
      </c>
      <c r="D395" t="str">
        <f ca="1">HLOOKUP(C395,CALIFICACIÓN,2,TRUE)</f>
        <v>Plata</v>
      </c>
    </row>
    <row r="396" spans="1:4" x14ac:dyDescent="0.25">
      <c r="A396" s="40" t="s">
        <v>445</v>
      </c>
      <c r="B396" s="41" t="s">
        <v>813</v>
      </c>
      <c r="C396" s="54">
        <f t="shared" ca="1" si="4"/>
        <v>5203</v>
      </c>
      <c r="D396" t="str">
        <f ca="1">HLOOKUP(C396,CALIFICACIÓN,2,TRUE)</f>
        <v>Oro</v>
      </c>
    </row>
    <row r="397" spans="1:4" x14ac:dyDescent="0.25">
      <c r="A397" s="43" t="s">
        <v>446</v>
      </c>
      <c r="B397" s="41" t="s">
        <v>814</v>
      </c>
      <c r="C397" s="54">
        <f t="shared" ca="1" si="4"/>
        <v>1929</v>
      </c>
      <c r="D397" t="str">
        <f ca="1">HLOOKUP(C397,CALIFICACIÓN,2,TRUE)</f>
        <v>Bronce</v>
      </c>
    </row>
    <row r="398" spans="1:4" x14ac:dyDescent="0.25">
      <c r="A398" s="40" t="s">
        <v>447</v>
      </c>
      <c r="B398" s="41" t="s">
        <v>815</v>
      </c>
      <c r="C398" s="54">
        <f t="shared" ca="1" si="4"/>
        <v>7026</v>
      </c>
      <c r="D398" t="str">
        <f ca="1">HLOOKUP(C398,CALIFICACIÓN,2,TRUE)</f>
        <v>Platinium</v>
      </c>
    </row>
    <row r="399" spans="1:4" x14ac:dyDescent="0.25">
      <c r="A399" s="40" t="s">
        <v>448</v>
      </c>
      <c r="B399" s="41" t="s">
        <v>816</v>
      </c>
      <c r="C399" s="54">
        <f t="shared" ca="1" si="4"/>
        <v>7036</v>
      </c>
      <c r="D399" t="str">
        <f ca="1">HLOOKUP(C399,CALIFICACIÓN,2,TRUE)</f>
        <v>Platinium</v>
      </c>
    </row>
    <row r="400" spans="1:4" x14ac:dyDescent="0.25">
      <c r="A400" s="40" t="s">
        <v>449</v>
      </c>
      <c r="B400" s="41" t="s">
        <v>817</v>
      </c>
      <c r="C400" s="54">
        <f t="shared" ca="1" si="4"/>
        <v>9766</v>
      </c>
      <c r="D400" t="str">
        <f ca="1">HLOOKUP(C400,CALIFICACIÓN,2,TRUE)</f>
        <v>Super Platinium</v>
      </c>
    </row>
    <row r="401" spans="1:4" x14ac:dyDescent="0.25">
      <c r="A401" s="40" t="s">
        <v>450</v>
      </c>
      <c r="B401" s="41" t="s">
        <v>818</v>
      </c>
      <c r="C401" s="54">
        <f t="shared" ca="1" si="4"/>
        <v>1494</v>
      </c>
      <c r="D401" t="str">
        <f ca="1">HLOOKUP(C401,CALIFICACIÓN,2,TRUE)</f>
        <v>Bronce</v>
      </c>
    </row>
    <row r="402" spans="1:4" x14ac:dyDescent="0.25">
      <c r="A402" s="43" t="s">
        <v>451</v>
      </c>
      <c r="B402" s="41" t="s">
        <v>819</v>
      </c>
      <c r="C402" s="54">
        <f t="shared" ca="1" si="4"/>
        <v>2487</v>
      </c>
      <c r="D402" t="str">
        <f ca="1">HLOOKUP(C402,CALIFICACIÓN,2,TRUE)</f>
        <v>Bronce</v>
      </c>
    </row>
    <row r="403" spans="1:4" x14ac:dyDescent="0.25">
      <c r="A403" s="43" t="s">
        <v>452</v>
      </c>
      <c r="B403" s="41" t="s">
        <v>820</v>
      </c>
      <c r="C403" s="54">
        <f t="shared" ca="1" si="4"/>
        <v>7557</v>
      </c>
      <c r="D403" t="str">
        <f ca="1">HLOOKUP(C403,CALIFICACIÓN,2,TRUE)</f>
        <v>Platinium</v>
      </c>
    </row>
    <row r="404" spans="1:4" x14ac:dyDescent="0.25">
      <c r="A404" s="43" t="s">
        <v>453</v>
      </c>
      <c r="B404" s="41" t="s">
        <v>821</v>
      </c>
      <c r="C404" s="54">
        <f t="shared" ca="1" si="4"/>
        <v>9885</v>
      </c>
      <c r="D404" t="str">
        <f ca="1">HLOOKUP(C404,CALIFICACIÓN,2,TRUE)</f>
        <v>Super Platinium</v>
      </c>
    </row>
    <row r="405" spans="1:4" x14ac:dyDescent="0.25">
      <c r="A405" s="43" t="s">
        <v>454</v>
      </c>
      <c r="B405" s="41" t="s">
        <v>822</v>
      </c>
      <c r="C405" s="54">
        <f t="shared" ca="1" si="4"/>
        <v>1432</v>
      </c>
      <c r="D405" t="str">
        <f ca="1">HLOOKUP(C405,CALIFICACIÓN,2,TRUE)</f>
        <v>Bronce</v>
      </c>
    </row>
    <row r="406" spans="1:4" x14ac:dyDescent="0.25">
      <c r="A406" s="43" t="s">
        <v>455</v>
      </c>
      <c r="B406" s="41" t="s">
        <v>823</v>
      </c>
      <c r="C406" s="54">
        <f t="shared" ca="1" si="4"/>
        <v>1708</v>
      </c>
      <c r="D406" t="str">
        <f ca="1">HLOOKUP(C406,CALIFICACIÓN,2,TRUE)</f>
        <v>Bronce</v>
      </c>
    </row>
    <row r="407" spans="1:4" x14ac:dyDescent="0.25">
      <c r="A407" s="43" t="s">
        <v>456</v>
      </c>
      <c r="B407" s="41" t="s">
        <v>824</v>
      </c>
      <c r="C407" s="54">
        <f t="shared" ca="1" si="4"/>
        <v>5165</v>
      </c>
      <c r="D407" t="str">
        <f ca="1">HLOOKUP(C407,CALIFICACIÓN,2,TRUE)</f>
        <v>Oro</v>
      </c>
    </row>
    <row r="408" spans="1:4" x14ac:dyDescent="0.25">
      <c r="A408" s="49" t="s">
        <v>457</v>
      </c>
      <c r="B408" s="41" t="s">
        <v>825</v>
      </c>
      <c r="C408" s="54">
        <f t="shared" ca="1" si="4"/>
        <v>5517</v>
      </c>
      <c r="D408" t="str">
        <f ca="1">HLOOKUP(C408,CALIFICACIÓN,2,TRUE)</f>
        <v>Oro</v>
      </c>
    </row>
    <row r="409" spans="1:4" x14ac:dyDescent="0.25">
      <c r="A409" s="49" t="s">
        <v>458</v>
      </c>
      <c r="B409" s="41" t="s">
        <v>826</v>
      </c>
      <c r="C409" s="54">
        <f t="shared" ca="1" si="4"/>
        <v>1033</v>
      </c>
      <c r="D409" t="str">
        <f ca="1">HLOOKUP(C409,CALIFICACIÓN,2,TRUE)</f>
        <v>Bronce</v>
      </c>
    </row>
    <row r="410" spans="1:4" x14ac:dyDescent="0.25">
      <c r="A410" s="49" t="s">
        <v>459</v>
      </c>
      <c r="B410" s="41" t="s">
        <v>827</v>
      </c>
      <c r="C410" s="54">
        <f t="shared" ca="1" si="4"/>
        <v>5494</v>
      </c>
      <c r="D410" t="str">
        <f ca="1">HLOOKUP(C410,CALIFICACIÓN,2,TRUE)</f>
        <v>Oro</v>
      </c>
    </row>
    <row r="411" spans="1:4" x14ac:dyDescent="0.25">
      <c r="A411" s="49" t="s">
        <v>460</v>
      </c>
      <c r="B411" s="41" t="s">
        <v>828</v>
      </c>
      <c r="C411" s="54">
        <f t="shared" ca="1" si="4"/>
        <v>2197</v>
      </c>
      <c r="D411" t="str">
        <f ca="1">HLOOKUP(C411,CALIFICACIÓN,2,TRUE)</f>
        <v>Bronce</v>
      </c>
    </row>
    <row r="412" spans="1:4" x14ac:dyDescent="0.25">
      <c r="A412" s="49" t="s">
        <v>461</v>
      </c>
      <c r="B412" s="41" t="s">
        <v>829</v>
      </c>
      <c r="C412" s="54">
        <f t="shared" ca="1" si="4"/>
        <v>2410</v>
      </c>
      <c r="D412" t="str">
        <f ca="1">HLOOKUP(C412,CALIFICACIÓN,2,TRUE)</f>
        <v>Bronce</v>
      </c>
    </row>
    <row r="413" spans="1:4" x14ac:dyDescent="0.25">
      <c r="A413" s="49" t="s">
        <v>462</v>
      </c>
      <c r="B413" s="41" t="s">
        <v>830</v>
      </c>
      <c r="C413" s="54">
        <f t="shared" ca="1" si="4"/>
        <v>1529</v>
      </c>
      <c r="D413" t="str">
        <f ca="1">HLOOKUP(C413,CALIFICACIÓN,2,TRUE)</f>
        <v>Bronce</v>
      </c>
    </row>
    <row r="414" spans="1:4" x14ac:dyDescent="0.25">
      <c r="A414" s="44" t="s">
        <v>463</v>
      </c>
      <c r="B414" s="41" t="s">
        <v>831</v>
      </c>
      <c r="C414" s="54">
        <f t="shared" ca="1" si="4"/>
        <v>5114</v>
      </c>
      <c r="D414" t="str">
        <f ca="1">HLOOKUP(C414,CALIFICACIÓN,2,TRUE)</f>
        <v>Oro</v>
      </c>
    </row>
    <row r="415" spans="1:4" x14ac:dyDescent="0.25">
      <c r="A415" s="44" t="s">
        <v>464</v>
      </c>
      <c r="B415" s="41" t="s">
        <v>832</v>
      </c>
      <c r="C415" s="54">
        <f t="shared" ca="1" si="4"/>
        <v>9255</v>
      </c>
      <c r="D415" t="str">
        <f ca="1">HLOOKUP(C415,CALIFICACIÓN,2,TRUE)</f>
        <v>Super Platinium</v>
      </c>
    </row>
    <row r="416" spans="1:4" x14ac:dyDescent="0.25">
      <c r="A416" s="44" t="s">
        <v>465</v>
      </c>
      <c r="B416" s="41" t="s">
        <v>833</v>
      </c>
      <c r="C416" s="54">
        <f t="shared" ca="1" si="4"/>
        <v>6870</v>
      </c>
      <c r="D416" t="str">
        <f ca="1">HLOOKUP(C416,CALIFICACIÓN,2,TRUE)</f>
        <v>Oro</v>
      </c>
    </row>
    <row r="417" spans="1:4" x14ac:dyDescent="0.25">
      <c r="A417" s="44" t="s">
        <v>466</v>
      </c>
      <c r="B417" s="41" t="s">
        <v>834</v>
      </c>
      <c r="C417" s="54">
        <f t="shared" ca="1" si="4"/>
        <v>9225</v>
      </c>
      <c r="D417" t="str">
        <f ca="1">HLOOKUP(C417,CALIFICACIÓN,2,TRUE)</f>
        <v>Super Platinium</v>
      </c>
    </row>
    <row r="418" spans="1:4" x14ac:dyDescent="0.25">
      <c r="A418" s="44" t="s">
        <v>467</v>
      </c>
      <c r="B418" s="41" t="s">
        <v>835</v>
      </c>
      <c r="C418" s="54">
        <f t="shared" ca="1" si="4"/>
        <v>5480</v>
      </c>
      <c r="D418" t="str">
        <f ca="1">HLOOKUP(C418,CALIFICACIÓN,2,TRUE)</f>
        <v>Oro</v>
      </c>
    </row>
    <row r="419" spans="1:4" x14ac:dyDescent="0.25">
      <c r="A419" s="44" t="s">
        <v>468</v>
      </c>
      <c r="B419" s="41" t="s">
        <v>836</v>
      </c>
      <c r="C419" s="54">
        <f t="shared" ca="1" si="4"/>
        <v>3531</v>
      </c>
      <c r="D419" t="str">
        <f ca="1">HLOOKUP(C419,CALIFICACIÓN,2,TRUE)</f>
        <v>Plata</v>
      </c>
    </row>
    <row r="420" spans="1:4" x14ac:dyDescent="0.25">
      <c r="A420" s="45" t="s">
        <v>337</v>
      </c>
      <c r="B420" s="41" t="s">
        <v>837</v>
      </c>
      <c r="C420" s="54">
        <v>1803</v>
      </c>
      <c r="D420" t="str">
        <f>HLOOKUP(C420,CALIFICACIÓN,2,TRUE)</f>
        <v>Bronce</v>
      </c>
    </row>
    <row r="421" spans="1:4" x14ac:dyDescent="0.25">
      <c r="A421" s="42" t="s">
        <v>338</v>
      </c>
      <c r="B421" s="41" t="s">
        <v>838</v>
      </c>
      <c r="C421" s="54">
        <v>6019</v>
      </c>
      <c r="D421" t="str">
        <f>HLOOKUP(C421,CALIFICACIÓN,2,TRUE)</f>
        <v>Oro</v>
      </c>
    </row>
    <row r="422" spans="1:4" x14ac:dyDescent="0.25">
      <c r="A422" s="45" t="s">
        <v>339</v>
      </c>
      <c r="B422" s="41" t="s">
        <v>839</v>
      </c>
      <c r="C422" s="54">
        <v>6100</v>
      </c>
      <c r="D422" t="str">
        <f>HLOOKUP(C422,CALIFICACIÓN,2,TRUE)</f>
        <v>Oro</v>
      </c>
    </row>
    <row r="423" spans="1:4" x14ac:dyDescent="0.25">
      <c r="A423" s="49" t="s">
        <v>469</v>
      </c>
      <c r="B423" s="41" t="s">
        <v>840</v>
      </c>
      <c r="C423" s="54">
        <f ca="1">RANDBETWEEN(1000,10000)</f>
        <v>9239</v>
      </c>
      <c r="D423" t="str">
        <f ca="1">HLOOKUP(C423,CALIFICACIÓN,2,TRUE)</f>
        <v>Super Platinium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26"/>
  <sheetViews>
    <sheetView showGridLines="0" topLeftCell="E1" zoomScale="250" zoomScaleNormal="250" workbookViewId="0">
      <selection activeCell="G4" sqref="G4:G18"/>
    </sheetView>
  </sheetViews>
  <sheetFormatPr baseColWidth="10" defaultRowHeight="12.75" x14ac:dyDescent="0.2"/>
  <cols>
    <col min="1" max="1" width="17.85546875" style="5" customWidth="1"/>
    <col min="2" max="2" width="13.5703125" style="5" customWidth="1"/>
    <col min="3" max="3" width="13.140625" style="5" customWidth="1"/>
    <col min="4" max="7" width="12.7109375" style="5" customWidth="1"/>
    <col min="8" max="8" width="13.5703125" style="5" customWidth="1"/>
    <col min="9" max="10" width="8.7109375" style="5" customWidth="1"/>
    <col min="11" max="16384" width="11.42578125" style="5"/>
  </cols>
  <sheetData>
    <row r="1" spans="1:8" x14ac:dyDescent="0.2">
      <c r="A1" s="166" t="s">
        <v>668</v>
      </c>
      <c r="B1" s="172">
        <f ca="1">TODAY()</f>
        <v>43017</v>
      </c>
      <c r="C1" s="21"/>
      <c r="F1" s="166" t="s">
        <v>667</v>
      </c>
      <c r="G1" s="177"/>
      <c r="H1" s="176"/>
    </row>
    <row r="2" spans="1:8" x14ac:dyDescent="0.2">
      <c r="C2" s="175"/>
      <c r="D2" s="175"/>
    </row>
    <row r="3" spans="1:8" x14ac:dyDescent="0.2">
      <c r="A3" s="174" t="s">
        <v>666</v>
      </c>
      <c r="B3" s="174" t="s">
        <v>665</v>
      </c>
      <c r="C3" s="174" t="s">
        <v>642</v>
      </c>
      <c r="D3" s="173" t="s">
        <v>664</v>
      </c>
      <c r="E3" s="173" t="s">
        <v>663</v>
      </c>
      <c r="F3" s="174" t="s">
        <v>643</v>
      </c>
      <c r="G3" s="174" t="s">
        <v>641</v>
      </c>
      <c r="H3" s="173" t="s">
        <v>662</v>
      </c>
    </row>
    <row r="4" spans="1:8" x14ac:dyDescent="0.2">
      <c r="A4" s="172" t="s">
        <v>661</v>
      </c>
      <c r="B4" s="171">
        <v>36103</v>
      </c>
      <c r="C4" s="170">
        <v>6</v>
      </c>
      <c r="D4" s="167">
        <v>770</v>
      </c>
      <c r="E4" s="167">
        <v>67500</v>
      </c>
      <c r="F4" s="169">
        <f>VLOOKUP(E4,COMISIONES,2,TRUE)*E4</f>
        <v>540</v>
      </c>
      <c r="G4" s="168">
        <f>HLOOKUP(C4,BONIFICACIONES,2,TRUE)*D4</f>
        <v>30.8</v>
      </c>
      <c r="H4" s="167">
        <f t="shared" ref="H4:H18" si="0">D4+F4+G4</f>
        <v>1340.8</v>
      </c>
    </row>
    <row r="5" spans="1:8" x14ac:dyDescent="0.2">
      <c r="A5" s="172" t="s">
        <v>660</v>
      </c>
      <c r="B5" s="171">
        <v>36050</v>
      </c>
      <c r="C5" s="170">
        <v>6</v>
      </c>
      <c r="D5" s="167">
        <v>810</v>
      </c>
      <c r="E5" s="167">
        <v>96000</v>
      </c>
      <c r="F5" s="169">
        <f>VLOOKUP(E5,COMISIONES,2,TRUE)*E5</f>
        <v>768</v>
      </c>
      <c r="G5" s="168">
        <f>HLOOKUP(C5,BONIFICACIONES,2,TRUE)*D5</f>
        <v>32.4</v>
      </c>
      <c r="H5" s="167">
        <f t="shared" si="0"/>
        <v>1610.4</v>
      </c>
    </row>
    <row r="6" spans="1:8" x14ac:dyDescent="0.2">
      <c r="A6" s="172" t="s">
        <v>659</v>
      </c>
      <c r="B6" s="171">
        <v>35869</v>
      </c>
      <c r="C6" s="170">
        <v>7</v>
      </c>
      <c r="D6" s="167">
        <v>850</v>
      </c>
      <c r="E6" s="167">
        <v>46000</v>
      </c>
      <c r="F6" s="169">
        <f>VLOOKUP(E6,COMISIONES,2,TRUE)*E6</f>
        <v>230</v>
      </c>
      <c r="G6" s="168">
        <f>HLOOKUP(C6,BONIFICACIONES,2,TRUE)*D6</f>
        <v>51</v>
      </c>
      <c r="H6" s="167">
        <f t="shared" si="0"/>
        <v>1131</v>
      </c>
    </row>
    <row r="7" spans="1:8" x14ac:dyDescent="0.2">
      <c r="A7" s="172" t="s">
        <v>658</v>
      </c>
      <c r="B7" s="171">
        <v>35679</v>
      </c>
      <c r="C7" s="170">
        <v>7</v>
      </c>
      <c r="D7" s="167">
        <v>890</v>
      </c>
      <c r="E7" s="167">
        <v>92500</v>
      </c>
      <c r="F7" s="169">
        <f>VLOOKUP(E7,COMISIONES,2,TRUE)*E7</f>
        <v>740</v>
      </c>
      <c r="G7" s="168">
        <f>HLOOKUP(C7,BONIFICACIONES,2,TRUE)*D7</f>
        <v>53.4</v>
      </c>
      <c r="H7" s="167">
        <f t="shared" si="0"/>
        <v>1683.4</v>
      </c>
    </row>
    <row r="8" spans="1:8" x14ac:dyDescent="0.2">
      <c r="A8" s="172" t="s">
        <v>657</v>
      </c>
      <c r="B8" s="171">
        <v>35626</v>
      </c>
      <c r="C8" s="170">
        <v>8</v>
      </c>
      <c r="D8" s="167">
        <v>930</v>
      </c>
      <c r="E8" s="167">
        <v>99000</v>
      </c>
      <c r="F8" s="169">
        <f>VLOOKUP(E8,COMISIONES,2,TRUE)*E8</f>
        <v>792</v>
      </c>
      <c r="G8" s="168">
        <f>HLOOKUP(C8,BONIFICACIONES,2,TRUE)*D8</f>
        <v>55.8</v>
      </c>
      <c r="H8" s="167">
        <f t="shared" si="0"/>
        <v>1777.8</v>
      </c>
    </row>
    <row r="9" spans="1:8" x14ac:dyDescent="0.2">
      <c r="A9" s="172" t="s">
        <v>656</v>
      </c>
      <c r="B9" s="171">
        <v>34636</v>
      </c>
      <c r="C9" s="170">
        <v>10</v>
      </c>
      <c r="D9" s="167">
        <v>1900</v>
      </c>
      <c r="E9" s="167">
        <v>62500</v>
      </c>
      <c r="F9" s="169">
        <f>VLOOKUP(E9,COMISIONES,2,TRUE)*E9</f>
        <v>500</v>
      </c>
      <c r="G9" s="168">
        <f>HLOOKUP(C9,BONIFICACIONES,2,TRUE)*D9</f>
        <v>152</v>
      </c>
      <c r="H9" s="167">
        <f t="shared" si="0"/>
        <v>2552</v>
      </c>
    </row>
    <row r="10" spans="1:8" x14ac:dyDescent="0.2">
      <c r="A10" s="172" t="s">
        <v>655</v>
      </c>
      <c r="B10" s="171">
        <v>34689</v>
      </c>
      <c r="C10" s="170">
        <v>10</v>
      </c>
      <c r="D10" s="167">
        <v>1750</v>
      </c>
      <c r="E10" s="167">
        <v>72500</v>
      </c>
      <c r="F10" s="169">
        <f>VLOOKUP(E10,COMISIONES,2,TRUE)*E10</f>
        <v>580</v>
      </c>
      <c r="G10" s="168">
        <f>HLOOKUP(C10,BONIFICACIONES,2,TRUE)*D10</f>
        <v>140</v>
      </c>
      <c r="H10" s="167">
        <f t="shared" si="0"/>
        <v>2470</v>
      </c>
    </row>
    <row r="11" spans="1:8" x14ac:dyDescent="0.2">
      <c r="A11" s="172" t="s">
        <v>654</v>
      </c>
      <c r="B11" s="171">
        <v>34795</v>
      </c>
      <c r="C11" s="170">
        <v>10</v>
      </c>
      <c r="D11" s="167">
        <v>1450</v>
      </c>
      <c r="E11" s="167">
        <v>92500</v>
      </c>
      <c r="F11" s="169">
        <f>VLOOKUP(E11,COMISIONES,2,TRUE)*E11</f>
        <v>740</v>
      </c>
      <c r="G11" s="168">
        <f>HLOOKUP(C11,BONIFICACIONES,2,TRUE)*D11</f>
        <v>116</v>
      </c>
      <c r="H11" s="167">
        <f t="shared" si="0"/>
        <v>2306</v>
      </c>
    </row>
    <row r="12" spans="1:8" x14ac:dyDescent="0.2">
      <c r="A12" s="172" t="s">
        <v>653</v>
      </c>
      <c r="B12" s="171">
        <v>34848</v>
      </c>
      <c r="C12" s="170">
        <v>10</v>
      </c>
      <c r="D12" s="167">
        <v>1300</v>
      </c>
      <c r="E12" s="167">
        <v>102500</v>
      </c>
      <c r="F12" s="169">
        <f>VLOOKUP(E12,COMISIONES,2,TRUE)*E12</f>
        <v>1025</v>
      </c>
      <c r="G12" s="168">
        <f>HLOOKUP(C12,BONIFICACIONES,2,TRUE)*D12</f>
        <v>104</v>
      </c>
      <c r="H12" s="167">
        <f t="shared" si="0"/>
        <v>2429</v>
      </c>
    </row>
    <row r="13" spans="1:8" x14ac:dyDescent="0.2">
      <c r="A13" s="172" t="s">
        <v>652</v>
      </c>
      <c r="B13" s="171">
        <v>34901</v>
      </c>
      <c r="C13" s="170">
        <v>10</v>
      </c>
      <c r="D13" s="167">
        <v>970</v>
      </c>
      <c r="E13" s="167">
        <v>126000</v>
      </c>
      <c r="F13" s="169">
        <f>VLOOKUP(E13,COMISIONES,2,TRUE)*E13</f>
        <v>1260</v>
      </c>
      <c r="G13" s="168">
        <f>HLOOKUP(C13,BONIFICACIONES,2,TRUE)*D13</f>
        <v>77.600000000000009</v>
      </c>
      <c r="H13" s="167">
        <f t="shared" si="0"/>
        <v>2307.6</v>
      </c>
    </row>
    <row r="14" spans="1:8" x14ac:dyDescent="0.2">
      <c r="A14" s="172" t="s">
        <v>651</v>
      </c>
      <c r="B14" s="171">
        <v>34742</v>
      </c>
      <c r="C14" s="170">
        <v>10</v>
      </c>
      <c r="D14" s="167">
        <v>1600</v>
      </c>
      <c r="E14" s="167">
        <v>156000</v>
      </c>
      <c r="F14" s="169">
        <f>VLOOKUP(E14,COMISIONES,2,TRUE)*E14</f>
        <v>2340</v>
      </c>
      <c r="G14" s="168">
        <f>HLOOKUP(C14,BONIFICACIONES,2,TRUE)*D14</f>
        <v>128</v>
      </c>
      <c r="H14" s="167">
        <f t="shared" si="0"/>
        <v>4068</v>
      </c>
    </row>
    <row r="15" spans="1:8" x14ac:dyDescent="0.2">
      <c r="A15" s="172" t="s">
        <v>650</v>
      </c>
      <c r="B15" s="171">
        <v>34424</v>
      </c>
      <c r="C15" s="170">
        <v>11</v>
      </c>
      <c r="D15" s="167">
        <v>2050</v>
      </c>
      <c r="E15" s="167">
        <v>63500</v>
      </c>
      <c r="F15" s="169">
        <f>VLOOKUP(E15,COMISIONES,2,TRUE)*E15</f>
        <v>508</v>
      </c>
      <c r="G15" s="168">
        <f>HLOOKUP(C15,BONIFICACIONES,2,TRUE)*D15</f>
        <v>164</v>
      </c>
      <c r="H15" s="167">
        <f t="shared" si="0"/>
        <v>2722</v>
      </c>
    </row>
    <row r="16" spans="1:8" x14ac:dyDescent="0.2">
      <c r="A16" s="172" t="s">
        <v>649</v>
      </c>
      <c r="B16" s="171">
        <v>34371</v>
      </c>
      <c r="C16" s="170">
        <v>11</v>
      </c>
      <c r="D16" s="167">
        <v>2200</v>
      </c>
      <c r="E16" s="167">
        <v>73000</v>
      </c>
      <c r="F16" s="169">
        <f>VLOOKUP(E16,COMISIONES,2,TRUE)*E16</f>
        <v>584</v>
      </c>
      <c r="G16" s="168">
        <f>HLOOKUP(C16,BONIFICACIONES,2,TRUE)*D16</f>
        <v>176</v>
      </c>
      <c r="H16" s="167">
        <f t="shared" si="0"/>
        <v>2960</v>
      </c>
    </row>
    <row r="17" spans="1:8" x14ac:dyDescent="0.2">
      <c r="A17" s="172" t="s">
        <v>648</v>
      </c>
      <c r="B17" s="171">
        <v>34318</v>
      </c>
      <c r="C17" s="170">
        <v>11</v>
      </c>
      <c r="D17" s="167">
        <v>2350</v>
      </c>
      <c r="E17" s="167">
        <v>82500</v>
      </c>
      <c r="F17" s="169">
        <f>VLOOKUP(E17,COMISIONES,2,TRUE)*E17</f>
        <v>660</v>
      </c>
      <c r="G17" s="168">
        <f>HLOOKUP(C17,BONIFICACIONES,2,TRUE)*D17</f>
        <v>188</v>
      </c>
      <c r="H17" s="167">
        <f t="shared" si="0"/>
        <v>3198</v>
      </c>
    </row>
    <row r="18" spans="1:8" x14ac:dyDescent="0.2">
      <c r="A18" s="172" t="s">
        <v>647</v>
      </c>
      <c r="B18" s="171">
        <v>34265</v>
      </c>
      <c r="C18" s="170">
        <v>11</v>
      </c>
      <c r="D18" s="167">
        <v>2500</v>
      </c>
      <c r="E18" s="167">
        <v>92000</v>
      </c>
      <c r="F18" s="169">
        <f>VLOOKUP(E18,COMISIONES,2,TRUE)*E18</f>
        <v>736</v>
      </c>
      <c r="G18" s="168">
        <f>HLOOKUP(C18,BONIFICACIONES,2,TRUE)*D18</f>
        <v>200</v>
      </c>
      <c r="H18" s="167">
        <f t="shared" si="0"/>
        <v>3436</v>
      </c>
    </row>
    <row r="20" spans="1:8" x14ac:dyDescent="0.2">
      <c r="A20" s="166" t="s">
        <v>646</v>
      </c>
      <c r="D20" s="166" t="s">
        <v>645</v>
      </c>
    </row>
    <row r="21" spans="1:8" x14ac:dyDescent="0.2">
      <c r="A21" s="165" t="s">
        <v>644</v>
      </c>
      <c r="B21" s="165" t="s">
        <v>643</v>
      </c>
      <c r="D21" s="162" t="s">
        <v>642</v>
      </c>
      <c r="E21" s="164">
        <v>1</v>
      </c>
      <c r="F21" s="164">
        <v>5</v>
      </c>
      <c r="G21" s="164">
        <v>7</v>
      </c>
      <c r="H21" s="164">
        <v>10</v>
      </c>
    </row>
    <row r="22" spans="1:8" x14ac:dyDescent="0.2">
      <c r="A22" s="163">
        <v>0</v>
      </c>
      <c r="B22" s="159">
        <v>0</v>
      </c>
      <c r="D22" s="162" t="s">
        <v>641</v>
      </c>
      <c r="E22" s="161">
        <v>0.02</v>
      </c>
      <c r="F22" s="161">
        <v>0.04</v>
      </c>
      <c r="G22" s="161">
        <v>0.06</v>
      </c>
      <c r="H22" s="161">
        <v>0.08</v>
      </c>
    </row>
    <row r="23" spans="1:8" x14ac:dyDescent="0.2">
      <c r="A23" s="160">
        <v>40000</v>
      </c>
      <c r="B23" s="159">
        <v>5.0000000000000001E-3</v>
      </c>
    </row>
    <row r="24" spans="1:8" x14ac:dyDescent="0.2">
      <c r="A24" s="160">
        <v>60000</v>
      </c>
      <c r="B24" s="159">
        <v>8.0000000000000002E-3</v>
      </c>
    </row>
    <row r="25" spans="1:8" x14ac:dyDescent="0.2">
      <c r="A25" s="160">
        <v>100000</v>
      </c>
      <c r="B25" s="159">
        <v>0.01</v>
      </c>
    </row>
    <row r="26" spans="1:8" x14ac:dyDescent="0.2">
      <c r="A26" s="160">
        <v>150000</v>
      </c>
      <c r="B26" s="159">
        <v>1.4999999999999999E-2</v>
      </c>
    </row>
  </sheetData>
  <printOptions gridLinesSet="0"/>
  <pageMargins left="0.75" right="0.75" top="1" bottom="1" header="0.511811024" footer="0.511811024"/>
  <pageSetup paperSize="9" orientation="portrait" horizontalDpi="180" verticalDpi="180" r:id="rId1"/>
  <headerFooter alignWithMargins="0">
    <oddHeader>&amp;A</oddHeader>
    <oddFooter>Página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B79"/>
  <sheetViews>
    <sheetView topLeftCell="E1" zoomScale="200" zoomScaleNormal="200" workbookViewId="0">
      <selection activeCell="J5" sqref="J5"/>
    </sheetView>
  </sheetViews>
  <sheetFormatPr baseColWidth="10" defaultRowHeight="12.75" x14ac:dyDescent="0.2"/>
  <cols>
    <col min="1" max="1" width="17.28515625" style="5" customWidth="1"/>
    <col min="2" max="2" width="20.5703125" style="5" customWidth="1"/>
    <col min="3" max="3" width="17.28515625" style="5" customWidth="1"/>
    <col min="4" max="4" width="12.28515625" style="5" bestFit="1" customWidth="1"/>
    <col min="5" max="5" width="18.5703125" style="5" bestFit="1" customWidth="1"/>
    <col min="6" max="6" width="6.28515625" style="5" bestFit="1" customWidth="1"/>
    <col min="7" max="7" width="17.28515625" style="5" bestFit="1" customWidth="1"/>
    <col min="8" max="8" width="11.7109375" style="5" bestFit="1" customWidth="1"/>
    <col min="9" max="9" width="16.85546875" style="5" bestFit="1" customWidth="1"/>
    <col min="10" max="10" width="15.7109375" style="5" bestFit="1" customWidth="1"/>
    <col min="11" max="18" width="11.7109375" style="5" bestFit="1" customWidth="1"/>
    <col min="19" max="256" width="11.42578125" style="5"/>
    <col min="257" max="257" width="17.28515625" style="5" customWidth="1"/>
    <col min="258" max="258" width="20.5703125" style="5" customWidth="1"/>
    <col min="259" max="259" width="17.28515625" style="5" customWidth="1"/>
    <col min="260" max="260" width="12.28515625" style="5" bestFit="1" customWidth="1"/>
    <col min="261" max="261" width="18.5703125" style="5" bestFit="1" customWidth="1"/>
    <col min="262" max="262" width="6.28515625" style="5" bestFit="1" customWidth="1"/>
    <col min="263" max="263" width="17.28515625" style="5" bestFit="1" customWidth="1"/>
    <col min="264" max="264" width="10.28515625" style="5" bestFit="1" customWidth="1"/>
    <col min="265" max="265" width="16.7109375" style="5" bestFit="1" customWidth="1"/>
    <col min="266" max="266" width="15.5703125" style="5" bestFit="1" customWidth="1"/>
    <col min="267" max="274" width="10.28515625" style="5" bestFit="1" customWidth="1"/>
    <col min="275" max="512" width="11.42578125" style="5"/>
    <col min="513" max="513" width="17.28515625" style="5" customWidth="1"/>
    <col min="514" max="514" width="20.5703125" style="5" customWidth="1"/>
    <col min="515" max="515" width="17.28515625" style="5" customWidth="1"/>
    <col min="516" max="516" width="12.28515625" style="5" bestFit="1" customWidth="1"/>
    <col min="517" max="517" width="18.5703125" style="5" bestFit="1" customWidth="1"/>
    <col min="518" max="518" width="6.28515625" style="5" bestFit="1" customWidth="1"/>
    <col min="519" max="519" width="17.28515625" style="5" bestFit="1" customWidth="1"/>
    <col min="520" max="520" width="10.28515625" style="5" bestFit="1" customWidth="1"/>
    <col min="521" max="521" width="16.7109375" style="5" bestFit="1" customWidth="1"/>
    <col min="522" max="522" width="15.5703125" style="5" bestFit="1" customWidth="1"/>
    <col min="523" max="530" width="10.28515625" style="5" bestFit="1" customWidth="1"/>
    <col min="531" max="768" width="11.42578125" style="5"/>
    <col min="769" max="769" width="17.28515625" style="5" customWidth="1"/>
    <col min="770" max="770" width="20.5703125" style="5" customWidth="1"/>
    <col min="771" max="771" width="17.28515625" style="5" customWidth="1"/>
    <col min="772" max="772" width="12.28515625" style="5" bestFit="1" customWidth="1"/>
    <col min="773" max="773" width="18.5703125" style="5" bestFit="1" customWidth="1"/>
    <col min="774" max="774" width="6.28515625" style="5" bestFit="1" customWidth="1"/>
    <col min="775" max="775" width="17.28515625" style="5" bestFit="1" customWidth="1"/>
    <col min="776" max="776" width="10.28515625" style="5" bestFit="1" customWidth="1"/>
    <col min="777" max="777" width="16.7109375" style="5" bestFit="1" customWidth="1"/>
    <col min="778" max="778" width="15.5703125" style="5" bestFit="1" customWidth="1"/>
    <col min="779" max="786" width="10.28515625" style="5" bestFit="1" customWidth="1"/>
    <col min="787" max="1024" width="11.42578125" style="5"/>
    <col min="1025" max="1025" width="17.28515625" style="5" customWidth="1"/>
    <col min="1026" max="1026" width="20.5703125" style="5" customWidth="1"/>
    <col min="1027" max="1027" width="17.28515625" style="5" customWidth="1"/>
    <col min="1028" max="1028" width="12.28515625" style="5" bestFit="1" customWidth="1"/>
    <col min="1029" max="1029" width="18.5703125" style="5" bestFit="1" customWidth="1"/>
    <col min="1030" max="1030" width="6.28515625" style="5" bestFit="1" customWidth="1"/>
    <col min="1031" max="1031" width="17.28515625" style="5" bestFit="1" customWidth="1"/>
    <col min="1032" max="1032" width="10.28515625" style="5" bestFit="1" customWidth="1"/>
    <col min="1033" max="1033" width="16.7109375" style="5" bestFit="1" customWidth="1"/>
    <col min="1034" max="1034" width="15.5703125" style="5" bestFit="1" customWidth="1"/>
    <col min="1035" max="1042" width="10.28515625" style="5" bestFit="1" customWidth="1"/>
    <col min="1043" max="1280" width="11.42578125" style="5"/>
    <col min="1281" max="1281" width="17.28515625" style="5" customWidth="1"/>
    <col min="1282" max="1282" width="20.5703125" style="5" customWidth="1"/>
    <col min="1283" max="1283" width="17.28515625" style="5" customWidth="1"/>
    <col min="1284" max="1284" width="12.28515625" style="5" bestFit="1" customWidth="1"/>
    <col min="1285" max="1285" width="18.5703125" style="5" bestFit="1" customWidth="1"/>
    <col min="1286" max="1286" width="6.28515625" style="5" bestFit="1" customWidth="1"/>
    <col min="1287" max="1287" width="17.28515625" style="5" bestFit="1" customWidth="1"/>
    <col min="1288" max="1288" width="10.28515625" style="5" bestFit="1" customWidth="1"/>
    <col min="1289" max="1289" width="16.7109375" style="5" bestFit="1" customWidth="1"/>
    <col min="1290" max="1290" width="15.5703125" style="5" bestFit="1" customWidth="1"/>
    <col min="1291" max="1298" width="10.28515625" style="5" bestFit="1" customWidth="1"/>
    <col min="1299" max="1536" width="11.42578125" style="5"/>
    <col min="1537" max="1537" width="17.28515625" style="5" customWidth="1"/>
    <col min="1538" max="1538" width="20.5703125" style="5" customWidth="1"/>
    <col min="1539" max="1539" width="17.28515625" style="5" customWidth="1"/>
    <col min="1540" max="1540" width="12.28515625" style="5" bestFit="1" customWidth="1"/>
    <col min="1541" max="1541" width="18.5703125" style="5" bestFit="1" customWidth="1"/>
    <col min="1542" max="1542" width="6.28515625" style="5" bestFit="1" customWidth="1"/>
    <col min="1543" max="1543" width="17.28515625" style="5" bestFit="1" customWidth="1"/>
    <col min="1544" max="1544" width="10.28515625" style="5" bestFit="1" customWidth="1"/>
    <col min="1545" max="1545" width="16.7109375" style="5" bestFit="1" customWidth="1"/>
    <col min="1546" max="1546" width="15.5703125" style="5" bestFit="1" customWidth="1"/>
    <col min="1547" max="1554" width="10.28515625" style="5" bestFit="1" customWidth="1"/>
    <col min="1555" max="1792" width="11.42578125" style="5"/>
    <col min="1793" max="1793" width="17.28515625" style="5" customWidth="1"/>
    <col min="1794" max="1794" width="20.5703125" style="5" customWidth="1"/>
    <col min="1795" max="1795" width="17.28515625" style="5" customWidth="1"/>
    <col min="1796" max="1796" width="12.28515625" style="5" bestFit="1" customWidth="1"/>
    <col min="1797" max="1797" width="18.5703125" style="5" bestFit="1" customWidth="1"/>
    <col min="1798" max="1798" width="6.28515625" style="5" bestFit="1" customWidth="1"/>
    <col min="1799" max="1799" width="17.28515625" style="5" bestFit="1" customWidth="1"/>
    <col min="1800" max="1800" width="10.28515625" style="5" bestFit="1" customWidth="1"/>
    <col min="1801" max="1801" width="16.7109375" style="5" bestFit="1" customWidth="1"/>
    <col min="1802" max="1802" width="15.5703125" style="5" bestFit="1" customWidth="1"/>
    <col min="1803" max="1810" width="10.28515625" style="5" bestFit="1" customWidth="1"/>
    <col min="1811" max="2048" width="11.42578125" style="5"/>
    <col min="2049" max="2049" width="17.28515625" style="5" customWidth="1"/>
    <col min="2050" max="2050" width="20.5703125" style="5" customWidth="1"/>
    <col min="2051" max="2051" width="17.28515625" style="5" customWidth="1"/>
    <col min="2052" max="2052" width="12.28515625" style="5" bestFit="1" customWidth="1"/>
    <col min="2053" max="2053" width="18.5703125" style="5" bestFit="1" customWidth="1"/>
    <col min="2054" max="2054" width="6.28515625" style="5" bestFit="1" customWidth="1"/>
    <col min="2055" max="2055" width="17.28515625" style="5" bestFit="1" customWidth="1"/>
    <col min="2056" max="2056" width="10.28515625" style="5" bestFit="1" customWidth="1"/>
    <col min="2057" max="2057" width="16.7109375" style="5" bestFit="1" customWidth="1"/>
    <col min="2058" max="2058" width="15.5703125" style="5" bestFit="1" customWidth="1"/>
    <col min="2059" max="2066" width="10.28515625" style="5" bestFit="1" customWidth="1"/>
    <col min="2067" max="2304" width="11.42578125" style="5"/>
    <col min="2305" max="2305" width="17.28515625" style="5" customWidth="1"/>
    <col min="2306" max="2306" width="20.5703125" style="5" customWidth="1"/>
    <col min="2307" max="2307" width="17.28515625" style="5" customWidth="1"/>
    <col min="2308" max="2308" width="12.28515625" style="5" bestFit="1" customWidth="1"/>
    <col min="2309" max="2309" width="18.5703125" style="5" bestFit="1" customWidth="1"/>
    <col min="2310" max="2310" width="6.28515625" style="5" bestFit="1" customWidth="1"/>
    <col min="2311" max="2311" width="17.28515625" style="5" bestFit="1" customWidth="1"/>
    <col min="2312" max="2312" width="10.28515625" style="5" bestFit="1" customWidth="1"/>
    <col min="2313" max="2313" width="16.7109375" style="5" bestFit="1" customWidth="1"/>
    <col min="2314" max="2314" width="15.5703125" style="5" bestFit="1" customWidth="1"/>
    <col min="2315" max="2322" width="10.28515625" style="5" bestFit="1" customWidth="1"/>
    <col min="2323" max="2560" width="11.42578125" style="5"/>
    <col min="2561" max="2561" width="17.28515625" style="5" customWidth="1"/>
    <col min="2562" max="2562" width="20.5703125" style="5" customWidth="1"/>
    <col min="2563" max="2563" width="17.28515625" style="5" customWidth="1"/>
    <col min="2564" max="2564" width="12.28515625" style="5" bestFit="1" customWidth="1"/>
    <col min="2565" max="2565" width="18.5703125" style="5" bestFit="1" customWidth="1"/>
    <col min="2566" max="2566" width="6.28515625" style="5" bestFit="1" customWidth="1"/>
    <col min="2567" max="2567" width="17.28515625" style="5" bestFit="1" customWidth="1"/>
    <col min="2568" max="2568" width="10.28515625" style="5" bestFit="1" customWidth="1"/>
    <col min="2569" max="2569" width="16.7109375" style="5" bestFit="1" customWidth="1"/>
    <col min="2570" max="2570" width="15.5703125" style="5" bestFit="1" customWidth="1"/>
    <col min="2571" max="2578" width="10.28515625" style="5" bestFit="1" customWidth="1"/>
    <col min="2579" max="2816" width="11.42578125" style="5"/>
    <col min="2817" max="2817" width="17.28515625" style="5" customWidth="1"/>
    <col min="2818" max="2818" width="20.5703125" style="5" customWidth="1"/>
    <col min="2819" max="2819" width="17.28515625" style="5" customWidth="1"/>
    <col min="2820" max="2820" width="12.28515625" style="5" bestFit="1" customWidth="1"/>
    <col min="2821" max="2821" width="18.5703125" style="5" bestFit="1" customWidth="1"/>
    <col min="2822" max="2822" width="6.28515625" style="5" bestFit="1" customWidth="1"/>
    <col min="2823" max="2823" width="17.28515625" style="5" bestFit="1" customWidth="1"/>
    <col min="2824" max="2824" width="10.28515625" style="5" bestFit="1" customWidth="1"/>
    <col min="2825" max="2825" width="16.7109375" style="5" bestFit="1" customWidth="1"/>
    <col min="2826" max="2826" width="15.5703125" style="5" bestFit="1" customWidth="1"/>
    <col min="2827" max="2834" width="10.28515625" style="5" bestFit="1" customWidth="1"/>
    <col min="2835" max="3072" width="11.42578125" style="5"/>
    <col min="3073" max="3073" width="17.28515625" style="5" customWidth="1"/>
    <col min="3074" max="3074" width="20.5703125" style="5" customWidth="1"/>
    <col min="3075" max="3075" width="17.28515625" style="5" customWidth="1"/>
    <col min="3076" max="3076" width="12.28515625" style="5" bestFit="1" customWidth="1"/>
    <col min="3077" max="3077" width="18.5703125" style="5" bestFit="1" customWidth="1"/>
    <col min="3078" max="3078" width="6.28515625" style="5" bestFit="1" customWidth="1"/>
    <col min="3079" max="3079" width="17.28515625" style="5" bestFit="1" customWidth="1"/>
    <col min="3080" max="3080" width="10.28515625" style="5" bestFit="1" customWidth="1"/>
    <col min="3081" max="3081" width="16.7109375" style="5" bestFit="1" customWidth="1"/>
    <col min="3082" max="3082" width="15.5703125" style="5" bestFit="1" customWidth="1"/>
    <col min="3083" max="3090" width="10.28515625" style="5" bestFit="1" customWidth="1"/>
    <col min="3091" max="3328" width="11.42578125" style="5"/>
    <col min="3329" max="3329" width="17.28515625" style="5" customWidth="1"/>
    <col min="3330" max="3330" width="20.5703125" style="5" customWidth="1"/>
    <col min="3331" max="3331" width="17.28515625" style="5" customWidth="1"/>
    <col min="3332" max="3332" width="12.28515625" style="5" bestFit="1" customWidth="1"/>
    <col min="3333" max="3333" width="18.5703125" style="5" bestFit="1" customWidth="1"/>
    <col min="3334" max="3334" width="6.28515625" style="5" bestFit="1" customWidth="1"/>
    <col min="3335" max="3335" width="17.28515625" style="5" bestFit="1" customWidth="1"/>
    <col min="3336" max="3336" width="10.28515625" style="5" bestFit="1" customWidth="1"/>
    <col min="3337" max="3337" width="16.7109375" style="5" bestFit="1" customWidth="1"/>
    <col min="3338" max="3338" width="15.5703125" style="5" bestFit="1" customWidth="1"/>
    <col min="3339" max="3346" width="10.28515625" style="5" bestFit="1" customWidth="1"/>
    <col min="3347" max="3584" width="11.42578125" style="5"/>
    <col min="3585" max="3585" width="17.28515625" style="5" customWidth="1"/>
    <col min="3586" max="3586" width="20.5703125" style="5" customWidth="1"/>
    <col min="3587" max="3587" width="17.28515625" style="5" customWidth="1"/>
    <col min="3588" max="3588" width="12.28515625" style="5" bestFit="1" customWidth="1"/>
    <col min="3589" max="3589" width="18.5703125" style="5" bestFit="1" customWidth="1"/>
    <col min="3590" max="3590" width="6.28515625" style="5" bestFit="1" customWidth="1"/>
    <col min="3591" max="3591" width="17.28515625" style="5" bestFit="1" customWidth="1"/>
    <col min="3592" max="3592" width="10.28515625" style="5" bestFit="1" customWidth="1"/>
    <col min="3593" max="3593" width="16.7109375" style="5" bestFit="1" customWidth="1"/>
    <col min="3594" max="3594" width="15.5703125" style="5" bestFit="1" customWidth="1"/>
    <col min="3595" max="3602" width="10.28515625" style="5" bestFit="1" customWidth="1"/>
    <col min="3603" max="3840" width="11.42578125" style="5"/>
    <col min="3841" max="3841" width="17.28515625" style="5" customWidth="1"/>
    <col min="3842" max="3842" width="20.5703125" style="5" customWidth="1"/>
    <col min="3843" max="3843" width="17.28515625" style="5" customWidth="1"/>
    <col min="3844" max="3844" width="12.28515625" style="5" bestFit="1" customWidth="1"/>
    <col min="3845" max="3845" width="18.5703125" style="5" bestFit="1" customWidth="1"/>
    <col min="3846" max="3846" width="6.28515625" style="5" bestFit="1" customWidth="1"/>
    <col min="3847" max="3847" width="17.28515625" style="5" bestFit="1" customWidth="1"/>
    <col min="3848" max="3848" width="10.28515625" style="5" bestFit="1" customWidth="1"/>
    <col min="3849" max="3849" width="16.7109375" style="5" bestFit="1" customWidth="1"/>
    <col min="3850" max="3850" width="15.5703125" style="5" bestFit="1" customWidth="1"/>
    <col min="3851" max="3858" width="10.28515625" style="5" bestFit="1" customWidth="1"/>
    <col min="3859" max="4096" width="11.42578125" style="5"/>
    <col min="4097" max="4097" width="17.28515625" style="5" customWidth="1"/>
    <col min="4098" max="4098" width="20.5703125" style="5" customWidth="1"/>
    <col min="4099" max="4099" width="17.28515625" style="5" customWidth="1"/>
    <col min="4100" max="4100" width="12.28515625" style="5" bestFit="1" customWidth="1"/>
    <col min="4101" max="4101" width="18.5703125" style="5" bestFit="1" customWidth="1"/>
    <col min="4102" max="4102" width="6.28515625" style="5" bestFit="1" customWidth="1"/>
    <col min="4103" max="4103" width="17.28515625" style="5" bestFit="1" customWidth="1"/>
    <col min="4104" max="4104" width="10.28515625" style="5" bestFit="1" customWidth="1"/>
    <col min="4105" max="4105" width="16.7109375" style="5" bestFit="1" customWidth="1"/>
    <col min="4106" max="4106" width="15.5703125" style="5" bestFit="1" customWidth="1"/>
    <col min="4107" max="4114" width="10.28515625" style="5" bestFit="1" customWidth="1"/>
    <col min="4115" max="4352" width="11.42578125" style="5"/>
    <col min="4353" max="4353" width="17.28515625" style="5" customWidth="1"/>
    <col min="4354" max="4354" width="20.5703125" style="5" customWidth="1"/>
    <col min="4355" max="4355" width="17.28515625" style="5" customWidth="1"/>
    <col min="4356" max="4356" width="12.28515625" style="5" bestFit="1" customWidth="1"/>
    <col min="4357" max="4357" width="18.5703125" style="5" bestFit="1" customWidth="1"/>
    <col min="4358" max="4358" width="6.28515625" style="5" bestFit="1" customWidth="1"/>
    <col min="4359" max="4359" width="17.28515625" style="5" bestFit="1" customWidth="1"/>
    <col min="4360" max="4360" width="10.28515625" style="5" bestFit="1" customWidth="1"/>
    <col min="4361" max="4361" width="16.7109375" style="5" bestFit="1" customWidth="1"/>
    <col min="4362" max="4362" width="15.5703125" style="5" bestFit="1" customWidth="1"/>
    <col min="4363" max="4370" width="10.28515625" style="5" bestFit="1" customWidth="1"/>
    <col min="4371" max="4608" width="11.42578125" style="5"/>
    <col min="4609" max="4609" width="17.28515625" style="5" customWidth="1"/>
    <col min="4610" max="4610" width="20.5703125" style="5" customWidth="1"/>
    <col min="4611" max="4611" width="17.28515625" style="5" customWidth="1"/>
    <col min="4612" max="4612" width="12.28515625" style="5" bestFit="1" customWidth="1"/>
    <col min="4613" max="4613" width="18.5703125" style="5" bestFit="1" customWidth="1"/>
    <col min="4614" max="4614" width="6.28515625" style="5" bestFit="1" customWidth="1"/>
    <col min="4615" max="4615" width="17.28515625" style="5" bestFit="1" customWidth="1"/>
    <col min="4616" max="4616" width="10.28515625" style="5" bestFit="1" customWidth="1"/>
    <col min="4617" max="4617" width="16.7109375" style="5" bestFit="1" customWidth="1"/>
    <col min="4618" max="4618" width="15.5703125" style="5" bestFit="1" customWidth="1"/>
    <col min="4619" max="4626" width="10.28515625" style="5" bestFit="1" customWidth="1"/>
    <col min="4627" max="4864" width="11.42578125" style="5"/>
    <col min="4865" max="4865" width="17.28515625" style="5" customWidth="1"/>
    <col min="4866" max="4866" width="20.5703125" style="5" customWidth="1"/>
    <col min="4867" max="4867" width="17.28515625" style="5" customWidth="1"/>
    <col min="4868" max="4868" width="12.28515625" style="5" bestFit="1" customWidth="1"/>
    <col min="4869" max="4869" width="18.5703125" style="5" bestFit="1" customWidth="1"/>
    <col min="4870" max="4870" width="6.28515625" style="5" bestFit="1" customWidth="1"/>
    <col min="4871" max="4871" width="17.28515625" style="5" bestFit="1" customWidth="1"/>
    <col min="4872" max="4872" width="10.28515625" style="5" bestFit="1" customWidth="1"/>
    <col min="4873" max="4873" width="16.7109375" style="5" bestFit="1" customWidth="1"/>
    <col min="4874" max="4874" width="15.5703125" style="5" bestFit="1" customWidth="1"/>
    <col min="4875" max="4882" width="10.28515625" style="5" bestFit="1" customWidth="1"/>
    <col min="4883" max="5120" width="11.42578125" style="5"/>
    <col min="5121" max="5121" width="17.28515625" style="5" customWidth="1"/>
    <col min="5122" max="5122" width="20.5703125" style="5" customWidth="1"/>
    <col min="5123" max="5123" width="17.28515625" style="5" customWidth="1"/>
    <col min="5124" max="5124" width="12.28515625" style="5" bestFit="1" customWidth="1"/>
    <col min="5125" max="5125" width="18.5703125" style="5" bestFit="1" customWidth="1"/>
    <col min="5126" max="5126" width="6.28515625" style="5" bestFit="1" customWidth="1"/>
    <col min="5127" max="5127" width="17.28515625" style="5" bestFit="1" customWidth="1"/>
    <col min="5128" max="5128" width="10.28515625" style="5" bestFit="1" customWidth="1"/>
    <col min="5129" max="5129" width="16.7109375" style="5" bestFit="1" customWidth="1"/>
    <col min="5130" max="5130" width="15.5703125" style="5" bestFit="1" customWidth="1"/>
    <col min="5131" max="5138" width="10.28515625" style="5" bestFit="1" customWidth="1"/>
    <col min="5139" max="5376" width="11.42578125" style="5"/>
    <col min="5377" max="5377" width="17.28515625" style="5" customWidth="1"/>
    <col min="5378" max="5378" width="20.5703125" style="5" customWidth="1"/>
    <col min="5379" max="5379" width="17.28515625" style="5" customWidth="1"/>
    <col min="5380" max="5380" width="12.28515625" style="5" bestFit="1" customWidth="1"/>
    <col min="5381" max="5381" width="18.5703125" style="5" bestFit="1" customWidth="1"/>
    <col min="5382" max="5382" width="6.28515625" style="5" bestFit="1" customWidth="1"/>
    <col min="5383" max="5383" width="17.28515625" style="5" bestFit="1" customWidth="1"/>
    <col min="5384" max="5384" width="10.28515625" style="5" bestFit="1" customWidth="1"/>
    <col min="5385" max="5385" width="16.7109375" style="5" bestFit="1" customWidth="1"/>
    <col min="5386" max="5386" width="15.5703125" style="5" bestFit="1" customWidth="1"/>
    <col min="5387" max="5394" width="10.28515625" style="5" bestFit="1" customWidth="1"/>
    <col min="5395" max="5632" width="11.42578125" style="5"/>
    <col min="5633" max="5633" width="17.28515625" style="5" customWidth="1"/>
    <col min="5634" max="5634" width="20.5703125" style="5" customWidth="1"/>
    <col min="5635" max="5635" width="17.28515625" style="5" customWidth="1"/>
    <col min="5636" max="5636" width="12.28515625" style="5" bestFit="1" customWidth="1"/>
    <col min="5637" max="5637" width="18.5703125" style="5" bestFit="1" customWidth="1"/>
    <col min="5638" max="5638" width="6.28515625" style="5" bestFit="1" customWidth="1"/>
    <col min="5639" max="5639" width="17.28515625" style="5" bestFit="1" customWidth="1"/>
    <col min="5640" max="5640" width="10.28515625" style="5" bestFit="1" customWidth="1"/>
    <col min="5641" max="5641" width="16.7109375" style="5" bestFit="1" customWidth="1"/>
    <col min="5642" max="5642" width="15.5703125" style="5" bestFit="1" customWidth="1"/>
    <col min="5643" max="5650" width="10.28515625" style="5" bestFit="1" customWidth="1"/>
    <col min="5651" max="5888" width="11.42578125" style="5"/>
    <col min="5889" max="5889" width="17.28515625" style="5" customWidth="1"/>
    <col min="5890" max="5890" width="20.5703125" style="5" customWidth="1"/>
    <col min="5891" max="5891" width="17.28515625" style="5" customWidth="1"/>
    <col min="5892" max="5892" width="12.28515625" style="5" bestFit="1" customWidth="1"/>
    <col min="5893" max="5893" width="18.5703125" style="5" bestFit="1" customWidth="1"/>
    <col min="5894" max="5894" width="6.28515625" style="5" bestFit="1" customWidth="1"/>
    <col min="5895" max="5895" width="17.28515625" style="5" bestFit="1" customWidth="1"/>
    <col min="5896" max="5896" width="10.28515625" style="5" bestFit="1" customWidth="1"/>
    <col min="5897" max="5897" width="16.7109375" style="5" bestFit="1" customWidth="1"/>
    <col min="5898" max="5898" width="15.5703125" style="5" bestFit="1" customWidth="1"/>
    <col min="5899" max="5906" width="10.28515625" style="5" bestFit="1" customWidth="1"/>
    <col min="5907" max="6144" width="11.42578125" style="5"/>
    <col min="6145" max="6145" width="17.28515625" style="5" customWidth="1"/>
    <col min="6146" max="6146" width="20.5703125" style="5" customWidth="1"/>
    <col min="6147" max="6147" width="17.28515625" style="5" customWidth="1"/>
    <col min="6148" max="6148" width="12.28515625" style="5" bestFit="1" customWidth="1"/>
    <col min="6149" max="6149" width="18.5703125" style="5" bestFit="1" customWidth="1"/>
    <col min="6150" max="6150" width="6.28515625" style="5" bestFit="1" customWidth="1"/>
    <col min="6151" max="6151" width="17.28515625" style="5" bestFit="1" customWidth="1"/>
    <col min="6152" max="6152" width="10.28515625" style="5" bestFit="1" customWidth="1"/>
    <col min="6153" max="6153" width="16.7109375" style="5" bestFit="1" customWidth="1"/>
    <col min="6154" max="6154" width="15.5703125" style="5" bestFit="1" customWidth="1"/>
    <col min="6155" max="6162" width="10.28515625" style="5" bestFit="1" customWidth="1"/>
    <col min="6163" max="6400" width="11.42578125" style="5"/>
    <col min="6401" max="6401" width="17.28515625" style="5" customWidth="1"/>
    <col min="6402" max="6402" width="20.5703125" style="5" customWidth="1"/>
    <col min="6403" max="6403" width="17.28515625" style="5" customWidth="1"/>
    <col min="6404" max="6404" width="12.28515625" style="5" bestFit="1" customWidth="1"/>
    <col min="6405" max="6405" width="18.5703125" style="5" bestFit="1" customWidth="1"/>
    <col min="6406" max="6406" width="6.28515625" style="5" bestFit="1" customWidth="1"/>
    <col min="6407" max="6407" width="17.28515625" style="5" bestFit="1" customWidth="1"/>
    <col min="6408" max="6408" width="10.28515625" style="5" bestFit="1" customWidth="1"/>
    <col min="6409" max="6409" width="16.7109375" style="5" bestFit="1" customWidth="1"/>
    <col min="6410" max="6410" width="15.5703125" style="5" bestFit="1" customWidth="1"/>
    <col min="6411" max="6418" width="10.28515625" style="5" bestFit="1" customWidth="1"/>
    <col min="6419" max="6656" width="11.42578125" style="5"/>
    <col min="6657" max="6657" width="17.28515625" style="5" customWidth="1"/>
    <col min="6658" max="6658" width="20.5703125" style="5" customWidth="1"/>
    <col min="6659" max="6659" width="17.28515625" style="5" customWidth="1"/>
    <col min="6660" max="6660" width="12.28515625" style="5" bestFit="1" customWidth="1"/>
    <col min="6661" max="6661" width="18.5703125" style="5" bestFit="1" customWidth="1"/>
    <col min="6662" max="6662" width="6.28515625" style="5" bestFit="1" customWidth="1"/>
    <col min="6663" max="6663" width="17.28515625" style="5" bestFit="1" customWidth="1"/>
    <col min="6664" max="6664" width="10.28515625" style="5" bestFit="1" customWidth="1"/>
    <col min="6665" max="6665" width="16.7109375" style="5" bestFit="1" customWidth="1"/>
    <col min="6666" max="6666" width="15.5703125" style="5" bestFit="1" customWidth="1"/>
    <col min="6667" max="6674" width="10.28515625" style="5" bestFit="1" customWidth="1"/>
    <col min="6675" max="6912" width="11.42578125" style="5"/>
    <col min="6913" max="6913" width="17.28515625" style="5" customWidth="1"/>
    <col min="6914" max="6914" width="20.5703125" style="5" customWidth="1"/>
    <col min="6915" max="6915" width="17.28515625" style="5" customWidth="1"/>
    <col min="6916" max="6916" width="12.28515625" style="5" bestFit="1" customWidth="1"/>
    <col min="6917" max="6917" width="18.5703125" style="5" bestFit="1" customWidth="1"/>
    <col min="6918" max="6918" width="6.28515625" style="5" bestFit="1" customWidth="1"/>
    <col min="6919" max="6919" width="17.28515625" style="5" bestFit="1" customWidth="1"/>
    <col min="6920" max="6920" width="10.28515625" style="5" bestFit="1" customWidth="1"/>
    <col min="6921" max="6921" width="16.7109375" style="5" bestFit="1" customWidth="1"/>
    <col min="6922" max="6922" width="15.5703125" style="5" bestFit="1" customWidth="1"/>
    <col min="6923" max="6930" width="10.28515625" style="5" bestFit="1" customWidth="1"/>
    <col min="6931" max="7168" width="11.42578125" style="5"/>
    <col min="7169" max="7169" width="17.28515625" style="5" customWidth="1"/>
    <col min="7170" max="7170" width="20.5703125" style="5" customWidth="1"/>
    <col min="7171" max="7171" width="17.28515625" style="5" customWidth="1"/>
    <col min="7172" max="7172" width="12.28515625" style="5" bestFit="1" customWidth="1"/>
    <col min="7173" max="7173" width="18.5703125" style="5" bestFit="1" customWidth="1"/>
    <col min="7174" max="7174" width="6.28515625" style="5" bestFit="1" customWidth="1"/>
    <col min="7175" max="7175" width="17.28515625" style="5" bestFit="1" customWidth="1"/>
    <col min="7176" max="7176" width="10.28515625" style="5" bestFit="1" customWidth="1"/>
    <col min="7177" max="7177" width="16.7109375" style="5" bestFit="1" customWidth="1"/>
    <col min="7178" max="7178" width="15.5703125" style="5" bestFit="1" customWidth="1"/>
    <col min="7179" max="7186" width="10.28515625" style="5" bestFit="1" customWidth="1"/>
    <col min="7187" max="7424" width="11.42578125" style="5"/>
    <col min="7425" max="7425" width="17.28515625" style="5" customWidth="1"/>
    <col min="7426" max="7426" width="20.5703125" style="5" customWidth="1"/>
    <col min="7427" max="7427" width="17.28515625" style="5" customWidth="1"/>
    <col min="7428" max="7428" width="12.28515625" style="5" bestFit="1" customWidth="1"/>
    <col min="7429" max="7429" width="18.5703125" style="5" bestFit="1" customWidth="1"/>
    <col min="7430" max="7430" width="6.28515625" style="5" bestFit="1" customWidth="1"/>
    <col min="7431" max="7431" width="17.28515625" style="5" bestFit="1" customWidth="1"/>
    <col min="7432" max="7432" width="10.28515625" style="5" bestFit="1" customWidth="1"/>
    <col min="7433" max="7433" width="16.7109375" style="5" bestFit="1" customWidth="1"/>
    <col min="7434" max="7434" width="15.5703125" style="5" bestFit="1" customWidth="1"/>
    <col min="7435" max="7442" width="10.28515625" style="5" bestFit="1" customWidth="1"/>
    <col min="7443" max="7680" width="11.42578125" style="5"/>
    <col min="7681" max="7681" width="17.28515625" style="5" customWidth="1"/>
    <col min="7682" max="7682" width="20.5703125" style="5" customWidth="1"/>
    <col min="7683" max="7683" width="17.28515625" style="5" customWidth="1"/>
    <col min="7684" max="7684" width="12.28515625" style="5" bestFit="1" customWidth="1"/>
    <col min="7685" max="7685" width="18.5703125" style="5" bestFit="1" customWidth="1"/>
    <col min="7686" max="7686" width="6.28515625" style="5" bestFit="1" customWidth="1"/>
    <col min="7687" max="7687" width="17.28515625" style="5" bestFit="1" customWidth="1"/>
    <col min="7688" max="7688" width="10.28515625" style="5" bestFit="1" customWidth="1"/>
    <col min="7689" max="7689" width="16.7109375" style="5" bestFit="1" customWidth="1"/>
    <col min="7690" max="7690" width="15.5703125" style="5" bestFit="1" customWidth="1"/>
    <col min="7691" max="7698" width="10.28515625" style="5" bestFit="1" customWidth="1"/>
    <col min="7699" max="7936" width="11.42578125" style="5"/>
    <col min="7937" max="7937" width="17.28515625" style="5" customWidth="1"/>
    <col min="7938" max="7938" width="20.5703125" style="5" customWidth="1"/>
    <col min="7939" max="7939" width="17.28515625" style="5" customWidth="1"/>
    <col min="7940" max="7940" width="12.28515625" style="5" bestFit="1" customWidth="1"/>
    <col min="7941" max="7941" width="18.5703125" style="5" bestFit="1" customWidth="1"/>
    <col min="7942" max="7942" width="6.28515625" style="5" bestFit="1" customWidth="1"/>
    <col min="7943" max="7943" width="17.28515625" style="5" bestFit="1" customWidth="1"/>
    <col min="7944" max="7944" width="10.28515625" style="5" bestFit="1" customWidth="1"/>
    <col min="7945" max="7945" width="16.7109375" style="5" bestFit="1" customWidth="1"/>
    <col min="7946" max="7946" width="15.5703125" style="5" bestFit="1" customWidth="1"/>
    <col min="7947" max="7954" width="10.28515625" style="5" bestFit="1" customWidth="1"/>
    <col min="7955" max="8192" width="11.42578125" style="5"/>
    <col min="8193" max="8193" width="17.28515625" style="5" customWidth="1"/>
    <col min="8194" max="8194" width="20.5703125" style="5" customWidth="1"/>
    <col min="8195" max="8195" width="17.28515625" style="5" customWidth="1"/>
    <col min="8196" max="8196" width="12.28515625" style="5" bestFit="1" customWidth="1"/>
    <col min="8197" max="8197" width="18.5703125" style="5" bestFit="1" customWidth="1"/>
    <col min="8198" max="8198" width="6.28515625" style="5" bestFit="1" customWidth="1"/>
    <col min="8199" max="8199" width="17.28515625" style="5" bestFit="1" customWidth="1"/>
    <col min="8200" max="8200" width="10.28515625" style="5" bestFit="1" customWidth="1"/>
    <col min="8201" max="8201" width="16.7109375" style="5" bestFit="1" customWidth="1"/>
    <col min="8202" max="8202" width="15.5703125" style="5" bestFit="1" customWidth="1"/>
    <col min="8203" max="8210" width="10.28515625" style="5" bestFit="1" customWidth="1"/>
    <col min="8211" max="8448" width="11.42578125" style="5"/>
    <col min="8449" max="8449" width="17.28515625" style="5" customWidth="1"/>
    <col min="8450" max="8450" width="20.5703125" style="5" customWidth="1"/>
    <col min="8451" max="8451" width="17.28515625" style="5" customWidth="1"/>
    <col min="8452" max="8452" width="12.28515625" style="5" bestFit="1" customWidth="1"/>
    <col min="8453" max="8453" width="18.5703125" style="5" bestFit="1" customWidth="1"/>
    <col min="8454" max="8454" width="6.28515625" style="5" bestFit="1" customWidth="1"/>
    <col min="8455" max="8455" width="17.28515625" style="5" bestFit="1" customWidth="1"/>
    <col min="8456" max="8456" width="10.28515625" style="5" bestFit="1" customWidth="1"/>
    <col min="8457" max="8457" width="16.7109375" style="5" bestFit="1" customWidth="1"/>
    <col min="8458" max="8458" width="15.5703125" style="5" bestFit="1" customWidth="1"/>
    <col min="8459" max="8466" width="10.28515625" style="5" bestFit="1" customWidth="1"/>
    <col min="8467" max="8704" width="11.42578125" style="5"/>
    <col min="8705" max="8705" width="17.28515625" style="5" customWidth="1"/>
    <col min="8706" max="8706" width="20.5703125" style="5" customWidth="1"/>
    <col min="8707" max="8707" width="17.28515625" style="5" customWidth="1"/>
    <col min="8708" max="8708" width="12.28515625" style="5" bestFit="1" customWidth="1"/>
    <col min="8709" max="8709" width="18.5703125" style="5" bestFit="1" customWidth="1"/>
    <col min="8710" max="8710" width="6.28515625" style="5" bestFit="1" customWidth="1"/>
    <col min="8711" max="8711" width="17.28515625" style="5" bestFit="1" customWidth="1"/>
    <col min="8712" max="8712" width="10.28515625" style="5" bestFit="1" customWidth="1"/>
    <col min="8713" max="8713" width="16.7109375" style="5" bestFit="1" customWidth="1"/>
    <col min="8714" max="8714" width="15.5703125" style="5" bestFit="1" customWidth="1"/>
    <col min="8715" max="8722" width="10.28515625" style="5" bestFit="1" customWidth="1"/>
    <col min="8723" max="8960" width="11.42578125" style="5"/>
    <col min="8961" max="8961" width="17.28515625" style="5" customWidth="1"/>
    <col min="8962" max="8962" width="20.5703125" style="5" customWidth="1"/>
    <col min="8963" max="8963" width="17.28515625" style="5" customWidth="1"/>
    <col min="8964" max="8964" width="12.28515625" style="5" bestFit="1" customWidth="1"/>
    <col min="8965" max="8965" width="18.5703125" style="5" bestFit="1" customWidth="1"/>
    <col min="8966" max="8966" width="6.28515625" style="5" bestFit="1" customWidth="1"/>
    <col min="8967" max="8967" width="17.28515625" style="5" bestFit="1" customWidth="1"/>
    <col min="8968" max="8968" width="10.28515625" style="5" bestFit="1" customWidth="1"/>
    <col min="8969" max="8969" width="16.7109375" style="5" bestFit="1" customWidth="1"/>
    <col min="8970" max="8970" width="15.5703125" style="5" bestFit="1" customWidth="1"/>
    <col min="8971" max="8978" width="10.28515625" style="5" bestFit="1" customWidth="1"/>
    <col min="8979" max="9216" width="11.42578125" style="5"/>
    <col min="9217" max="9217" width="17.28515625" style="5" customWidth="1"/>
    <col min="9218" max="9218" width="20.5703125" style="5" customWidth="1"/>
    <col min="9219" max="9219" width="17.28515625" style="5" customWidth="1"/>
    <col min="9220" max="9220" width="12.28515625" style="5" bestFit="1" customWidth="1"/>
    <col min="9221" max="9221" width="18.5703125" style="5" bestFit="1" customWidth="1"/>
    <col min="9222" max="9222" width="6.28515625" style="5" bestFit="1" customWidth="1"/>
    <col min="9223" max="9223" width="17.28515625" style="5" bestFit="1" customWidth="1"/>
    <col min="9224" max="9224" width="10.28515625" style="5" bestFit="1" customWidth="1"/>
    <col min="9225" max="9225" width="16.7109375" style="5" bestFit="1" customWidth="1"/>
    <col min="9226" max="9226" width="15.5703125" style="5" bestFit="1" customWidth="1"/>
    <col min="9227" max="9234" width="10.28515625" style="5" bestFit="1" customWidth="1"/>
    <col min="9235" max="9472" width="11.42578125" style="5"/>
    <col min="9473" max="9473" width="17.28515625" style="5" customWidth="1"/>
    <col min="9474" max="9474" width="20.5703125" style="5" customWidth="1"/>
    <col min="9475" max="9475" width="17.28515625" style="5" customWidth="1"/>
    <col min="9476" max="9476" width="12.28515625" style="5" bestFit="1" customWidth="1"/>
    <col min="9477" max="9477" width="18.5703125" style="5" bestFit="1" customWidth="1"/>
    <col min="9478" max="9478" width="6.28515625" style="5" bestFit="1" customWidth="1"/>
    <col min="9479" max="9479" width="17.28515625" style="5" bestFit="1" customWidth="1"/>
    <col min="9480" max="9480" width="10.28515625" style="5" bestFit="1" customWidth="1"/>
    <col min="9481" max="9481" width="16.7109375" style="5" bestFit="1" customWidth="1"/>
    <col min="9482" max="9482" width="15.5703125" style="5" bestFit="1" customWidth="1"/>
    <col min="9483" max="9490" width="10.28515625" style="5" bestFit="1" customWidth="1"/>
    <col min="9491" max="9728" width="11.42578125" style="5"/>
    <col min="9729" max="9729" width="17.28515625" style="5" customWidth="1"/>
    <col min="9730" max="9730" width="20.5703125" style="5" customWidth="1"/>
    <col min="9731" max="9731" width="17.28515625" style="5" customWidth="1"/>
    <col min="9732" max="9732" width="12.28515625" style="5" bestFit="1" customWidth="1"/>
    <col min="9733" max="9733" width="18.5703125" style="5" bestFit="1" customWidth="1"/>
    <col min="9734" max="9734" width="6.28515625" style="5" bestFit="1" customWidth="1"/>
    <col min="9735" max="9735" width="17.28515625" style="5" bestFit="1" customWidth="1"/>
    <col min="9736" max="9736" width="10.28515625" style="5" bestFit="1" customWidth="1"/>
    <col min="9737" max="9737" width="16.7109375" style="5" bestFit="1" customWidth="1"/>
    <col min="9738" max="9738" width="15.5703125" style="5" bestFit="1" customWidth="1"/>
    <col min="9739" max="9746" width="10.28515625" style="5" bestFit="1" customWidth="1"/>
    <col min="9747" max="9984" width="11.42578125" style="5"/>
    <col min="9985" max="9985" width="17.28515625" style="5" customWidth="1"/>
    <col min="9986" max="9986" width="20.5703125" style="5" customWidth="1"/>
    <col min="9987" max="9987" width="17.28515625" style="5" customWidth="1"/>
    <col min="9988" max="9988" width="12.28515625" style="5" bestFit="1" customWidth="1"/>
    <col min="9989" max="9989" width="18.5703125" style="5" bestFit="1" customWidth="1"/>
    <col min="9990" max="9990" width="6.28515625" style="5" bestFit="1" customWidth="1"/>
    <col min="9991" max="9991" width="17.28515625" style="5" bestFit="1" customWidth="1"/>
    <col min="9992" max="9992" width="10.28515625" style="5" bestFit="1" customWidth="1"/>
    <col min="9993" max="9993" width="16.7109375" style="5" bestFit="1" customWidth="1"/>
    <col min="9994" max="9994" width="15.5703125" style="5" bestFit="1" customWidth="1"/>
    <col min="9995" max="10002" width="10.28515625" style="5" bestFit="1" customWidth="1"/>
    <col min="10003" max="10240" width="11.42578125" style="5"/>
    <col min="10241" max="10241" width="17.28515625" style="5" customWidth="1"/>
    <col min="10242" max="10242" width="20.5703125" style="5" customWidth="1"/>
    <col min="10243" max="10243" width="17.28515625" style="5" customWidth="1"/>
    <col min="10244" max="10244" width="12.28515625" style="5" bestFit="1" customWidth="1"/>
    <col min="10245" max="10245" width="18.5703125" style="5" bestFit="1" customWidth="1"/>
    <col min="10246" max="10246" width="6.28515625" style="5" bestFit="1" customWidth="1"/>
    <col min="10247" max="10247" width="17.28515625" style="5" bestFit="1" customWidth="1"/>
    <col min="10248" max="10248" width="10.28515625" style="5" bestFit="1" customWidth="1"/>
    <col min="10249" max="10249" width="16.7109375" style="5" bestFit="1" customWidth="1"/>
    <col min="10250" max="10250" width="15.5703125" style="5" bestFit="1" customWidth="1"/>
    <col min="10251" max="10258" width="10.28515625" style="5" bestFit="1" customWidth="1"/>
    <col min="10259" max="10496" width="11.42578125" style="5"/>
    <col min="10497" max="10497" width="17.28515625" style="5" customWidth="1"/>
    <col min="10498" max="10498" width="20.5703125" style="5" customWidth="1"/>
    <col min="10499" max="10499" width="17.28515625" style="5" customWidth="1"/>
    <col min="10500" max="10500" width="12.28515625" style="5" bestFit="1" customWidth="1"/>
    <col min="10501" max="10501" width="18.5703125" style="5" bestFit="1" customWidth="1"/>
    <col min="10502" max="10502" width="6.28515625" style="5" bestFit="1" customWidth="1"/>
    <col min="10503" max="10503" width="17.28515625" style="5" bestFit="1" customWidth="1"/>
    <col min="10504" max="10504" width="10.28515625" style="5" bestFit="1" customWidth="1"/>
    <col min="10505" max="10505" width="16.7109375" style="5" bestFit="1" customWidth="1"/>
    <col min="10506" max="10506" width="15.5703125" style="5" bestFit="1" customWidth="1"/>
    <col min="10507" max="10514" width="10.28515625" style="5" bestFit="1" customWidth="1"/>
    <col min="10515" max="10752" width="11.42578125" style="5"/>
    <col min="10753" max="10753" width="17.28515625" style="5" customWidth="1"/>
    <col min="10754" max="10754" width="20.5703125" style="5" customWidth="1"/>
    <col min="10755" max="10755" width="17.28515625" style="5" customWidth="1"/>
    <col min="10756" max="10756" width="12.28515625" style="5" bestFit="1" customWidth="1"/>
    <col min="10757" max="10757" width="18.5703125" style="5" bestFit="1" customWidth="1"/>
    <col min="10758" max="10758" width="6.28515625" style="5" bestFit="1" customWidth="1"/>
    <col min="10759" max="10759" width="17.28515625" style="5" bestFit="1" customWidth="1"/>
    <col min="10760" max="10760" width="10.28515625" style="5" bestFit="1" customWidth="1"/>
    <col min="10761" max="10761" width="16.7109375" style="5" bestFit="1" customWidth="1"/>
    <col min="10762" max="10762" width="15.5703125" style="5" bestFit="1" customWidth="1"/>
    <col min="10763" max="10770" width="10.28515625" style="5" bestFit="1" customWidth="1"/>
    <col min="10771" max="11008" width="11.42578125" style="5"/>
    <col min="11009" max="11009" width="17.28515625" style="5" customWidth="1"/>
    <col min="11010" max="11010" width="20.5703125" style="5" customWidth="1"/>
    <col min="11011" max="11011" width="17.28515625" style="5" customWidth="1"/>
    <col min="11012" max="11012" width="12.28515625" style="5" bestFit="1" customWidth="1"/>
    <col min="11013" max="11013" width="18.5703125" style="5" bestFit="1" customWidth="1"/>
    <col min="11014" max="11014" width="6.28515625" style="5" bestFit="1" customWidth="1"/>
    <col min="11015" max="11015" width="17.28515625" style="5" bestFit="1" customWidth="1"/>
    <col min="11016" max="11016" width="10.28515625" style="5" bestFit="1" customWidth="1"/>
    <col min="11017" max="11017" width="16.7109375" style="5" bestFit="1" customWidth="1"/>
    <col min="11018" max="11018" width="15.5703125" style="5" bestFit="1" customWidth="1"/>
    <col min="11019" max="11026" width="10.28515625" style="5" bestFit="1" customWidth="1"/>
    <col min="11027" max="11264" width="11.42578125" style="5"/>
    <col min="11265" max="11265" width="17.28515625" style="5" customWidth="1"/>
    <col min="11266" max="11266" width="20.5703125" style="5" customWidth="1"/>
    <col min="11267" max="11267" width="17.28515625" style="5" customWidth="1"/>
    <col min="11268" max="11268" width="12.28515625" style="5" bestFit="1" customWidth="1"/>
    <col min="11269" max="11269" width="18.5703125" style="5" bestFit="1" customWidth="1"/>
    <col min="11270" max="11270" width="6.28515625" style="5" bestFit="1" customWidth="1"/>
    <col min="11271" max="11271" width="17.28515625" style="5" bestFit="1" customWidth="1"/>
    <col min="11272" max="11272" width="10.28515625" style="5" bestFit="1" customWidth="1"/>
    <col min="11273" max="11273" width="16.7109375" style="5" bestFit="1" customWidth="1"/>
    <col min="11274" max="11274" width="15.5703125" style="5" bestFit="1" customWidth="1"/>
    <col min="11275" max="11282" width="10.28515625" style="5" bestFit="1" customWidth="1"/>
    <col min="11283" max="11520" width="11.42578125" style="5"/>
    <col min="11521" max="11521" width="17.28515625" style="5" customWidth="1"/>
    <col min="11522" max="11522" width="20.5703125" style="5" customWidth="1"/>
    <col min="11523" max="11523" width="17.28515625" style="5" customWidth="1"/>
    <col min="11524" max="11524" width="12.28515625" style="5" bestFit="1" customWidth="1"/>
    <col min="11525" max="11525" width="18.5703125" style="5" bestFit="1" customWidth="1"/>
    <col min="11526" max="11526" width="6.28515625" style="5" bestFit="1" customWidth="1"/>
    <col min="11527" max="11527" width="17.28515625" style="5" bestFit="1" customWidth="1"/>
    <col min="11528" max="11528" width="10.28515625" style="5" bestFit="1" customWidth="1"/>
    <col min="11529" max="11529" width="16.7109375" style="5" bestFit="1" customWidth="1"/>
    <col min="11530" max="11530" width="15.5703125" style="5" bestFit="1" customWidth="1"/>
    <col min="11531" max="11538" width="10.28515625" style="5" bestFit="1" customWidth="1"/>
    <col min="11539" max="11776" width="11.42578125" style="5"/>
    <col min="11777" max="11777" width="17.28515625" style="5" customWidth="1"/>
    <col min="11778" max="11778" width="20.5703125" style="5" customWidth="1"/>
    <col min="11779" max="11779" width="17.28515625" style="5" customWidth="1"/>
    <col min="11780" max="11780" width="12.28515625" style="5" bestFit="1" customWidth="1"/>
    <col min="11781" max="11781" width="18.5703125" style="5" bestFit="1" customWidth="1"/>
    <col min="11782" max="11782" width="6.28515625" style="5" bestFit="1" customWidth="1"/>
    <col min="11783" max="11783" width="17.28515625" style="5" bestFit="1" customWidth="1"/>
    <col min="11784" max="11784" width="10.28515625" style="5" bestFit="1" customWidth="1"/>
    <col min="11785" max="11785" width="16.7109375" style="5" bestFit="1" customWidth="1"/>
    <col min="11786" max="11786" width="15.5703125" style="5" bestFit="1" customWidth="1"/>
    <col min="11787" max="11794" width="10.28515625" style="5" bestFit="1" customWidth="1"/>
    <col min="11795" max="12032" width="11.42578125" style="5"/>
    <col min="12033" max="12033" width="17.28515625" style="5" customWidth="1"/>
    <col min="12034" max="12034" width="20.5703125" style="5" customWidth="1"/>
    <col min="12035" max="12035" width="17.28515625" style="5" customWidth="1"/>
    <col min="12036" max="12036" width="12.28515625" style="5" bestFit="1" customWidth="1"/>
    <col min="12037" max="12037" width="18.5703125" style="5" bestFit="1" customWidth="1"/>
    <col min="12038" max="12038" width="6.28515625" style="5" bestFit="1" customWidth="1"/>
    <col min="12039" max="12039" width="17.28515625" style="5" bestFit="1" customWidth="1"/>
    <col min="12040" max="12040" width="10.28515625" style="5" bestFit="1" customWidth="1"/>
    <col min="12041" max="12041" width="16.7109375" style="5" bestFit="1" customWidth="1"/>
    <col min="12042" max="12042" width="15.5703125" style="5" bestFit="1" customWidth="1"/>
    <col min="12043" max="12050" width="10.28515625" style="5" bestFit="1" customWidth="1"/>
    <col min="12051" max="12288" width="11.42578125" style="5"/>
    <col min="12289" max="12289" width="17.28515625" style="5" customWidth="1"/>
    <col min="12290" max="12290" width="20.5703125" style="5" customWidth="1"/>
    <col min="12291" max="12291" width="17.28515625" style="5" customWidth="1"/>
    <col min="12292" max="12292" width="12.28515625" style="5" bestFit="1" customWidth="1"/>
    <col min="12293" max="12293" width="18.5703125" style="5" bestFit="1" customWidth="1"/>
    <col min="12294" max="12294" width="6.28515625" style="5" bestFit="1" customWidth="1"/>
    <col min="12295" max="12295" width="17.28515625" style="5" bestFit="1" customWidth="1"/>
    <col min="12296" max="12296" width="10.28515625" style="5" bestFit="1" customWidth="1"/>
    <col min="12297" max="12297" width="16.7109375" style="5" bestFit="1" customWidth="1"/>
    <col min="12298" max="12298" width="15.5703125" style="5" bestFit="1" customWidth="1"/>
    <col min="12299" max="12306" width="10.28515625" style="5" bestFit="1" customWidth="1"/>
    <col min="12307" max="12544" width="11.42578125" style="5"/>
    <col min="12545" max="12545" width="17.28515625" style="5" customWidth="1"/>
    <col min="12546" max="12546" width="20.5703125" style="5" customWidth="1"/>
    <col min="12547" max="12547" width="17.28515625" style="5" customWidth="1"/>
    <col min="12548" max="12548" width="12.28515625" style="5" bestFit="1" customWidth="1"/>
    <col min="12549" max="12549" width="18.5703125" style="5" bestFit="1" customWidth="1"/>
    <col min="12550" max="12550" width="6.28515625" style="5" bestFit="1" customWidth="1"/>
    <col min="12551" max="12551" width="17.28515625" style="5" bestFit="1" customWidth="1"/>
    <col min="12552" max="12552" width="10.28515625" style="5" bestFit="1" customWidth="1"/>
    <col min="12553" max="12553" width="16.7109375" style="5" bestFit="1" customWidth="1"/>
    <col min="12554" max="12554" width="15.5703125" style="5" bestFit="1" customWidth="1"/>
    <col min="12555" max="12562" width="10.28515625" style="5" bestFit="1" customWidth="1"/>
    <col min="12563" max="12800" width="11.42578125" style="5"/>
    <col min="12801" max="12801" width="17.28515625" style="5" customWidth="1"/>
    <col min="12802" max="12802" width="20.5703125" style="5" customWidth="1"/>
    <col min="12803" max="12803" width="17.28515625" style="5" customWidth="1"/>
    <col min="12804" max="12804" width="12.28515625" style="5" bestFit="1" customWidth="1"/>
    <col min="12805" max="12805" width="18.5703125" style="5" bestFit="1" customWidth="1"/>
    <col min="12806" max="12806" width="6.28515625" style="5" bestFit="1" customWidth="1"/>
    <col min="12807" max="12807" width="17.28515625" style="5" bestFit="1" customWidth="1"/>
    <col min="12808" max="12808" width="10.28515625" style="5" bestFit="1" customWidth="1"/>
    <col min="12809" max="12809" width="16.7109375" style="5" bestFit="1" customWidth="1"/>
    <col min="12810" max="12810" width="15.5703125" style="5" bestFit="1" customWidth="1"/>
    <col min="12811" max="12818" width="10.28515625" style="5" bestFit="1" customWidth="1"/>
    <col min="12819" max="13056" width="11.42578125" style="5"/>
    <col min="13057" max="13057" width="17.28515625" style="5" customWidth="1"/>
    <col min="13058" max="13058" width="20.5703125" style="5" customWidth="1"/>
    <col min="13059" max="13059" width="17.28515625" style="5" customWidth="1"/>
    <col min="13060" max="13060" width="12.28515625" style="5" bestFit="1" customWidth="1"/>
    <col min="13061" max="13061" width="18.5703125" style="5" bestFit="1" customWidth="1"/>
    <col min="13062" max="13062" width="6.28515625" style="5" bestFit="1" customWidth="1"/>
    <col min="13063" max="13063" width="17.28515625" style="5" bestFit="1" customWidth="1"/>
    <col min="13064" max="13064" width="10.28515625" style="5" bestFit="1" customWidth="1"/>
    <col min="13065" max="13065" width="16.7109375" style="5" bestFit="1" customWidth="1"/>
    <col min="13066" max="13066" width="15.5703125" style="5" bestFit="1" customWidth="1"/>
    <col min="13067" max="13074" width="10.28515625" style="5" bestFit="1" customWidth="1"/>
    <col min="13075" max="13312" width="11.42578125" style="5"/>
    <col min="13313" max="13313" width="17.28515625" style="5" customWidth="1"/>
    <col min="13314" max="13314" width="20.5703125" style="5" customWidth="1"/>
    <col min="13315" max="13315" width="17.28515625" style="5" customWidth="1"/>
    <col min="13316" max="13316" width="12.28515625" style="5" bestFit="1" customWidth="1"/>
    <col min="13317" max="13317" width="18.5703125" style="5" bestFit="1" customWidth="1"/>
    <col min="13318" max="13318" width="6.28515625" style="5" bestFit="1" customWidth="1"/>
    <col min="13319" max="13319" width="17.28515625" style="5" bestFit="1" customWidth="1"/>
    <col min="13320" max="13320" width="10.28515625" style="5" bestFit="1" customWidth="1"/>
    <col min="13321" max="13321" width="16.7109375" style="5" bestFit="1" customWidth="1"/>
    <col min="13322" max="13322" width="15.5703125" style="5" bestFit="1" customWidth="1"/>
    <col min="13323" max="13330" width="10.28515625" style="5" bestFit="1" customWidth="1"/>
    <col min="13331" max="13568" width="11.42578125" style="5"/>
    <col min="13569" max="13569" width="17.28515625" style="5" customWidth="1"/>
    <col min="13570" max="13570" width="20.5703125" style="5" customWidth="1"/>
    <col min="13571" max="13571" width="17.28515625" style="5" customWidth="1"/>
    <col min="13572" max="13572" width="12.28515625" style="5" bestFit="1" customWidth="1"/>
    <col min="13573" max="13573" width="18.5703125" style="5" bestFit="1" customWidth="1"/>
    <col min="13574" max="13574" width="6.28515625" style="5" bestFit="1" customWidth="1"/>
    <col min="13575" max="13575" width="17.28515625" style="5" bestFit="1" customWidth="1"/>
    <col min="13576" max="13576" width="10.28515625" style="5" bestFit="1" customWidth="1"/>
    <col min="13577" max="13577" width="16.7109375" style="5" bestFit="1" customWidth="1"/>
    <col min="13578" max="13578" width="15.5703125" style="5" bestFit="1" customWidth="1"/>
    <col min="13579" max="13586" width="10.28515625" style="5" bestFit="1" customWidth="1"/>
    <col min="13587" max="13824" width="11.42578125" style="5"/>
    <col min="13825" max="13825" width="17.28515625" style="5" customWidth="1"/>
    <col min="13826" max="13826" width="20.5703125" style="5" customWidth="1"/>
    <col min="13827" max="13827" width="17.28515625" style="5" customWidth="1"/>
    <col min="13828" max="13828" width="12.28515625" style="5" bestFit="1" customWidth="1"/>
    <col min="13829" max="13829" width="18.5703125" style="5" bestFit="1" customWidth="1"/>
    <col min="13830" max="13830" width="6.28515625" style="5" bestFit="1" customWidth="1"/>
    <col min="13831" max="13831" width="17.28515625" style="5" bestFit="1" customWidth="1"/>
    <col min="13832" max="13832" width="10.28515625" style="5" bestFit="1" customWidth="1"/>
    <col min="13833" max="13833" width="16.7109375" style="5" bestFit="1" customWidth="1"/>
    <col min="13834" max="13834" width="15.5703125" style="5" bestFit="1" customWidth="1"/>
    <col min="13835" max="13842" width="10.28515625" style="5" bestFit="1" customWidth="1"/>
    <col min="13843" max="14080" width="11.42578125" style="5"/>
    <col min="14081" max="14081" width="17.28515625" style="5" customWidth="1"/>
    <col min="14082" max="14082" width="20.5703125" style="5" customWidth="1"/>
    <col min="14083" max="14083" width="17.28515625" style="5" customWidth="1"/>
    <col min="14084" max="14084" width="12.28515625" style="5" bestFit="1" customWidth="1"/>
    <col min="14085" max="14085" width="18.5703125" style="5" bestFit="1" customWidth="1"/>
    <col min="14086" max="14086" width="6.28515625" style="5" bestFit="1" customWidth="1"/>
    <col min="14087" max="14087" width="17.28515625" style="5" bestFit="1" customWidth="1"/>
    <col min="14088" max="14088" width="10.28515625" style="5" bestFit="1" customWidth="1"/>
    <col min="14089" max="14089" width="16.7109375" style="5" bestFit="1" customWidth="1"/>
    <col min="14090" max="14090" width="15.5703125" style="5" bestFit="1" customWidth="1"/>
    <col min="14091" max="14098" width="10.28515625" style="5" bestFit="1" customWidth="1"/>
    <col min="14099" max="14336" width="11.42578125" style="5"/>
    <col min="14337" max="14337" width="17.28515625" style="5" customWidth="1"/>
    <col min="14338" max="14338" width="20.5703125" style="5" customWidth="1"/>
    <col min="14339" max="14339" width="17.28515625" style="5" customWidth="1"/>
    <col min="14340" max="14340" width="12.28515625" style="5" bestFit="1" customWidth="1"/>
    <col min="14341" max="14341" width="18.5703125" style="5" bestFit="1" customWidth="1"/>
    <col min="14342" max="14342" width="6.28515625" style="5" bestFit="1" customWidth="1"/>
    <col min="14343" max="14343" width="17.28515625" style="5" bestFit="1" customWidth="1"/>
    <col min="14344" max="14344" width="10.28515625" style="5" bestFit="1" customWidth="1"/>
    <col min="14345" max="14345" width="16.7109375" style="5" bestFit="1" customWidth="1"/>
    <col min="14346" max="14346" width="15.5703125" style="5" bestFit="1" customWidth="1"/>
    <col min="14347" max="14354" width="10.28515625" style="5" bestFit="1" customWidth="1"/>
    <col min="14355" max="14592" width="11.42578125" style="5"/>
    <col min="14593" max="14593" width="17.28515625" style="5" customWidth="1"/>
    <col min="14594" max="14594" width="20.5703125" style="5" customWidth="1"/>
    <col min="14595" max="14595" width="17.28515625" style="5" customWidth="1"/>
    <col min="14596" max="14596" width="12.28515625" style="5" bestFit="1" customWidth="1"/>
    <col min="14597" max="14597" width="18.5703125" style="5" bestFit="1" customWidth="1"/>
    <col min="14598" max="14598" width="6.28515625" style="5" bestFit="1" customWidth="1"/>
    <col min="14599" max="14599" width="17.28515625" style="5" bestFit="1" customWidth="1"/>
    <col min="14600" max="14600" width="10.28515625" style="5" bestFit="1" customWidth="1"/>
    <col min="14601" max="14601" width="16.7109375" style="5" bestFit="1" customWidth="1"/>
    <col min="14602" max="14602" width="15.5703125" style="5" bestFit="1" customWidth="1"/>
    <col min="14603" max="14610" width="10.28515625" style="5" bestFit="1" customWidth="1"/>
    <col min="14611" max="14848" width="11.42578125" style="5"/>
    <col min="14849" max="14849" width="17.28515625" style="5" customWidth="1"/>
    <col min="14850" max="14850" width="20.5703125" style="5" customWidth="1"/>
    <col min="14851" max="14851" width="17.28515625" style="5" customWidth="1"/>
    <col min="14852" max="14852" width="12.28515625" style="5" bestFit="1" customWidth="1"/>
    <col min="14853" max="14853" width="18.5703125" style="5" bestFit="1" customWidth="1"/>
    <col min="14854" max="14854" width="6.28515625" style="5" bestFit="1" customWidth="1"/>
    <col min="14855" max="14855" width="17.28515625" style="5" bestFit="1" customWidth="1"/>
    <col min="14856" max="14856" width="10.28515625" style="5" bestFit="1" customWidth="1"/>
    <col min="14857" max="14857" width="16.7109375" style="5" bestFit="1" customWidth="1"/>
    <col min="14858" max="14858" width="15.5703125" style="5" bestFit="1" customWidth="1"/>
    <col min="14859" max="14866" width="10.28515625" style="5" bestFit="1" customWidth="1"/>
    <col min="14867" max="15104" width="11.42578125" style="5"/>
    <col min="15105" max="15105" width="17.28515625" style="5" customWidth="1"/>
    <col min="15106" max="15106" width="20.5703125" style="5" customWidth="1"/>
    <col min="15107" max="15107" width="17.28515625" style="5" customWidth="1"/>
    <col min="15108" max="15108" width="12.28515625" style="5" bestFit="1" customWidth="1"/>
    <col min="15109" max="15109" width="18.5703125" style="5" bestFit="1" customWidth="1"/>
    <col min="15110" max="15110" width="6.28515625" style="5" bestFit="1" customWidth="1"/>
    <col min="15111" max="15111" width="17.28515625" style="5" bestFit="1" customWidth="1"/>
    <col min="15112" max="15112" width="10.28515625" style="5" bestFit="1" customWidth="1"/>
    <col min="15113" max="15113" width="16.7109375" style="5" bestFit="1" customWidth="1"/>
    <col min="15114" max="15114" width="15.5703125" style="5" bestFit="1" customWidth="1"/>
    <col min="15115" max="15122" width="10.28515625" style="5" bestFit="1" customWidth="1"/>
    <col min="15123" max="15360" width="11.42578125" style="5"/>
    <col min="15361" max="15361" width="17.28515625" style="5" customWidth="1"/>
    <col min="15362" max="15362" width="20.5703125" style="5" customWidth="1"/>
    <col min="15363" max="15363" width="17.28515625" style="5" customWidth="1"/>
    <col min="15364" max="15364" width="12.28515625" style="5" bestFit="1" customWidth="1"/>
    <col min="15365" max="15365" width="18.5703125" style="5" bestFit="1" customWidth="1"/>
    <col min="15366" max="15366" width="6.28515625" style="5" bestFit="1" customWidth="1"/>
    <col min="15367" max="15367" width="17.28515625" style="5" bestFit="1" customWidth="1"/>
    <col min="15368" max="15368" width="10.28515625" style="5" bestFit="1" customWidth="1"/>
    <col min="15369" max="15369" width="16.7109375" style="5" bestFit="1" customWidth="1"/>
    <col min="15370" max="15370" width="15.5703125" style="5" bestFit="1" customWidth="1"/>
    <col min="15371" max="15378" width="10.28515625" style="5" bestFit="1" customWidth="1"/>
    <col min="15379" max="15616" width="11.42578125" style="5"/>
    <col min="15617" max="15617" width="17.28515625" style="5" customWidth="1"/>
    <col min="15618" max="15618" width="20.5703125" style="5" customWidth="1"/>
    <col min="15619" max="15619" width="17.28515625" style="5" customWidth="1"/>
    <col min="15620" max="15620" width="12.28515625" style="5" bestFit="1" customWidth="1"/>
    <col min="15621" max="15621" width="18.5703125" style="5" bestFit="1" customWidth="1"/>
    <col min="15622" max="15622" width="6.28515625" style="5" bestFit="1" customWidth="1"/>
    <col min="15623" max="15623" width="17.28515625" style="5" bestFit="1" customWidth="1"/>
    <col min="15624" max="15624" width="10.28515625" style="5" bestFit="1" customWidth="1"/>
    <col min="15625" max="15625" width="16.7109375" style="5" bestFit="1" customWidth="1"/>
    <col min="15626" max="15626" width="15.5703125" style="5" bestFit="1" customWidth="1"/>
    <col min="15627" max="15634" width="10.28515625" style="5" bestFit="1" customWidth="1"/>
    <col min="15635" max="15872" width="11.42578125" style="5"/>
    <col min="15873" max="15873" width="17.28515625" style="5" customWidth="1"/>
    <col min="15874" max="15874" width="20.5703125" style="5" customWidth="1"/>
    <col min="15875" max="15875" width="17.28515625" style="5" customWidth="1"/>
    <col min="15876" max="15876" width="12.28515625" style="5" bestFit="1" customWidth="1"/>
    <col min="15877" max="15877" width="18.5703125" style="5" bestFit="1" customWidth="1"/>
    <col min="15878" max="15878" width="6.28515625" style="5" bestFit="1" customWidth="1"/>
    <col min="15879" max="15879" width="17.28515625" style="5" bestFit="1" customWidth="1"/>
    <col min="15880" max="15880" width="10.28515625" style="5" bestFit="1" customWidth="1"/>
    <col min="15881" max="15881" width="16.7109375" style="5" bestFit="1" customWidth="1"/>
    <col min="15882" max="15882" width="15.5703125" style="5" bestFit="1" customWidth="1"/>
    <col min="15883" max="15890" width="10.28515625" style="5" bestFit="1" customWidth="1"/>
    <col min="15891" max="16128" width="11.42578125" style="5"/>
    <col min="16129" max="16129" width="17.28515625" style="5" customWidth="1"/>
    <col min="16130" max="16130" width="20.5703125" style="5" customWidth="1"/>
    <col min="16131" max="16131" width="17.28515625" style="5" customWidth="1"/>
    <col min="16132" max="16132" width="12.28515625" style="5" bestFit="1" customWidth="1"/>
    <col min="16133" max="16133" width="18.5703125" style="5" bestFit="1" customWidth="1"/>
    <col min="16134" max="16134" width="6.28515625" style="5" bestFit="1" customWidth="1"/>
    <col min="16135" max="16135" width="17.28515625" style="5" bestFit="1" customWidth="1"/>
    <col min="16136" max="16136" width="10.28515625" style="5" bestFit="1" customWidth="1"/>
    <col min="16137" max="16137" width="16.7109375" style="5" bestFit="1" customWidth="1"/>
    <col min="16138" max="16138" width="15.5703125" style="5" bestFit="1" customWidth="1"/>
    <col min="16139" max="16146" width="10.28515625" style="5" bestFit="1" customWidth="1"/>
    <col min="16147" max="16384" width="11.42578125" style="5"/>
  </cols>
  <sheetData>
    <row r="1" spans="1:28" ht="13.5" thickBot="1" x14ac:dyDescent="0.25">
      <c r="A1" s="180" t="s">
        <v>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28" s="6" customFormat="1" ht="14.25" thickTop="1" thickBot="1" x14ac:dyDescent="0.3">
      <c r="A2" s="57" t="s">
        <v>4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9</v>
      </c>
      <c r="G2" s="57" t="s">
        <v>10</v>
      </c>
      <c r="H2" s="57" t="s">
        <v>36</v>
      </c>
      <c r="I2" s="57" t="s">
        <v>11</v>
      </c>
      <c r="J2" s="57" t="s">
        <v>12</v>
      </c>
    </row>
    <row r="3" spans="1:28" ht="13.5" thickTop="1" x14ac:dyDescent="0.2">
      <c r="A3" s="7" t="s">
        <v>13</v>
      </c>
      <c r="B3" s="8" t="str">
        <f>HLOOKUP($A3,TRABAJADOR,2,FALSE)</f>
        <v>Maternidad</v>
      </c>
      <c r="C3" s="8">
        <f>HLOOKUP($A3,TRABAJADOR,3,FALSE)</f>
        <v>5400</v>
      </c>
      <c r="D3" s="10">
        <v>15</v>
      </c>
      <c r="E3" s="9">
        <f>VLOOKUP(D3,HORAS_EXTRAS,2,FALSE)*C3</f>
        <v>37.800000000000004</v>
      </c>
      <c r="F3" s="11" t="s">
        <v>14</v>
      </c>
      <c r="G3" s="12">
        <f>VLOOKUP(F3,AFP,2,FALSE)*C3</f>
        <v>626.4</v>
      </c>
      <c r="H3" s="11" t="s">
        <v>15</v>
      </c>
      <c r="I3" s="9">
        <f>VLOOKUP(H3,SALUD,2,FALSE)*C3</f>
        <v>341.28000000000003</v>
      </c>
      <c r="J3" s="9">
        <f>C3+E3-G3-I3</f>
        <v>4470.1200000000008</v>
      </c>
    </row>
    <row r="4" spans="1:28" x14ac:dyDescent="0.2">
      <c r="A4" s="13" t="s">
        <v>16</v>
      </c>
      <c r="B4" s="8" t="str">
        <f>HLOOKUP($A4,TRABAJADOR,2,FALSE)</f>
        <v>Maternidad</v>
      </c>
      <c r="C4" s="8">
        <f>HLOOKUP($A4,TRABAJADOR,3,FALSE)</f>
        <v>2200</v>
      </c>
      <c r="D4" s="14">
        <v>25</v>
      </c>
      <c r="E4" s="9">
        <f>VLOOKUP(D4,HORAS_EXTRAS,2,FALSE)*C4</f>
        <v>272.8</v>
      </c>
      <c r="F4" s="15" t="s">
        <v>17</v>
      </c>
      <c r="G4" s="12">
        <f>VLOOKUP(F4,AFP,2,FALSE)*C4</f>
        <v>239.8</v>
      </c>
      <c r="H4" s="15" t="s">
        <v>18</v>
      </c>
      <c r="I4" s="9">
        <f>VLOOKUP(H4,SALUD,2,FALSE)*C4</f>
        <v>154.00000000000003</v>
      </c>
      <c r="J4" s="9">
        <f t="shared" ref="J4:J10" si="0">C4+E4-G4-I4</f>
        <v>2079</v>
      </c>
      <c r="N4" s="16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  <c r="AA4" s="18"/>
      <c r="AB4" s="18"/>
    </row>
    <row r="5" spans="1:28" x14ac:dyDescent="0.2">
      <c r="A5" s="13" t="s">
        <v>19</v>
      </c>
      <c r="B5" s="8" t="str">
        <f>HLOOKUP($A5,TRABAJADOR,2,FALSE)</f>
        <v>Geriatría</v>
      </c>
      <c r="C5" s="8">
        <f>HLOOKUP($A5,TRABAJADOR,3,FALSE)</f>
        <v>3564</v>
      </c>
      <c r="D5" s="14">
        <v>30</v>
      </c>
      <c r="E5" s="9">
        <f>VLOOKUP(D5,HORAS_EXTRAS,2,FALSE)*C5</f>
        <v>545.29200000000003</v>
      </c>
      <c r="F5" s="15" t="s">
        <v>20</v>
      </c>
      <c r="G5" s="12">
        <f>VLOOKUP(F5,AFP,2,FALSE)*C5</f>
        <v>355.68720000000002</v>
      </c>
      <c r="H5" s="15" t="s">
        <v>21</v>
      </c>
      <c r="I5" s="9">
        <f>VLOOKUP(H5,SALUD,2,FALSE)*C5</f>
        <v>249.12360000000001</v>
      </c>
      <c r="J5" s="9">
        <f t="shared" si="0"/>
        <v>3504.4812000000006</v>
      </c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  <c r="AA5" s="18"/>
      <c r="AB5" s="18"/>
    </row>
    <row r="6" spans="1:28" x14ac:dyDescent="0.2">
      <c r="A6" s="13" t="s">
        <v>22</v>
      </c>
      <c r="B6" s="8" t="str">
        <f>HLOOKUP($A6,TRABAJADOR,2,FALSE)</f>
        <v>Pediatría</v>
      </c>
      <c r="C6" s="8">
        <f>HLOOKUP($A6,TRABAJADOR,3,FALSE)</f>
        <v>4251</v>
      </c>
      <c r="D6" s="14">
        <v>20</v>
      </c>
      <c r="E6" s="9">
        <f>VLOOKUP(D6,HORAS_EXTRAS,2,FALSE)*C6</f>
        <v>467.61</v>
      </c>
      <c r="F6" s="15" t="s">
        <v>23</v>
      </c>
      <c r="G6" s="12">
        <f>VLOOKUP(F6,AFP,2,FALSE)*C6</f>
        <v>510.12</v>
      </c>
      <c r="H6" s="15" t="s">
        <v>18</v>
      </c>
      <c r="I6" s="9">
        <f>VLOOKUP(H6,SALUD,2,FALSE)*C6</f>
        <v>297.57000000000005</v>
      </c>
      <c r="J6" s="9">
        <f t="shared" si="0"/>
        <v>3910.9199999999996</v>
      </c>
      <c r="N6" s="16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8"/>
      <c r="AA6" s="18"/>
      <c r="AB6" s="18"/>
    </row>
    <row r="7" spans="1:28" x14ac:dyDescent="0.2">
      <c r="A7" s="13" t="s">
        <v>24</v>
      </c>
      <c r="B7" s="8" t="str">
        <f>HLOOKUP($A7,TRABAJADOR,2,FALSE)</f>
        <v>Nutrición</v>
      </c>
      <c r="C7" s="8">
        <f>HLOOKUP($A7,TRABAJADOR,3,FALSE)</f>
        <v>4800</v>
      </c>
      <c r="D7" s="14">
        <v>25</v>
      </c>
      <c r="E7" s="9">
        <f>VLOOKUP(D7,HORAS_EXTRAS,2,FALSE)*C7</f>
        <v>595.20000000000005</v>
      </c>
      <c r="F7" s="15" t="s">
        <v>14</v>
      </c>
      <c r="G7" s="12">
        <f>VLOOKUP(F7,AFP,2,FALSE)*C7</f>
        <v>556.80000000000007</v>
      </c>
      <c r="H7" s="15" t="s">
        <v>21</v>
      </c>
      <c r="I7" s="9">
        <f>VLOOKUP(H7,SALUD,2,FALSE)*C7</f>
        <v>335.52000000000004</v>
      </c>
      <c r="J7" s="9">
        <f t="shared" si="0"/>
        <v>4502.8799999999992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13" t="s">
        <v>25</v>
      </c>
      <c r="B8" s="8" t="str">
        <f>HLOOKUP($A8,TRABAJADOR,2,FALSE)</f>
        <v>Geriatría</v>
      </c>
      <c r="C8" s="8">
        <f>HLOOKUP($A8,TRABAJADOR,3,FALSE)</f>
        <v>6521</v>
      </c>
      <c r="D8" s="14">
        <v>30</v>
      </c>
      <c r="E8" s="9">
        <f>VLOOKUP(D8,HORAS_EXTRAS,2,FALSE)*C8</f>
        <v>997.71299999999997</v>
      </c>
      <c r="F8" s="15" t="s">
        <v>23</v>
      </c>
      <c r="G8" s="12">
        <f>VLOOKUP(F8,AFP,2,FALSE)*C8</f>
        <v>782.52</v>
      </c>
      <c r="H8" s="15" t="s">
        <v>18</v>
      </c>
      <c r="I8" s="9">
        <f>VLOOKUP(H8,SALUD,2,FALSE)*C8</f>
        <v>456.47</v>
      </c>
      <c r="J8" s="9">
        <f t="shared" si="0"/>
        <v>6279.722999999999</v>
      </c>
    </row>
    <row r="9" spans="1:28" x14ac:dyDescent="0.2">
      <c r="A9" s="13" t="s">
        <v>26</v>
      </c>
      <c r="B9" s="8" t="str">
        <f>HLOOKUP($A9,TRABAJADOR,2,FALSE)</f>
        <v>Psiquiatría</v>
      </c>
      <c r="C9" s="8">
        <f>HLOOKUP($A9,TRABAJADOR,3,FALSE)</f>
        <v>3254</v>
      </c>
      <c r="D9" s="14">
        <v>40</v>
      </c>
      <c r="E9" s="9">
        <f>VLOOKUP(D9,HORAS_EXTRAS,2,FALSE)*C9</f>
        <v>553.18000000000006</v>
      </c>
      <c r="F9" s="15" t="s">
        <v>20</v>
      </c>
      <c r="G9" s="12">
        <f>VLOOKUP(F9,AFP,2,FALSE)*C9</f>
        <v>324.74919999999997</v>
      </c>
      <c r="H9" s="15" t="s">
        <v>15</v>
      </c>
      <c r="I9" s="9">
        <f>VLOOKUP(H9,SALUD,2,FALSE)*C9</f>
        <v>205.65280000000001</v>
      </c>
      <c r="J9" s="9">
        <f t="shared" si="0"/>
        <v>3276.7780000000002</v>
      </c>
    </row>
    <row r="10" spans="1:28" x14ac:dyDescent="0.2">
      <c r="A10" s="13" t="s">
        <v>1</v>
      </c>
      <c r="B10" s="8" t="str">
        <f>HLOOKUP($A10,TRABAJADOR,2,FALSE)</f>
        <v>Maternidad</v>
      </c>
      <c r="C10" s="8">
        <f>HLOOKUP($A10,TRABAJADOR,3,FALSE)</f>
        <v>3211</v>
      </c>
      <c r="D10" s="14">
        <v>10</v>
      </c>
      <c r="E10" s="9">
        <f>VLOOKUP(D10,HORAS_EXTRAS,2,FALSE)*C10</f>
        <v>16.055</v>
      </c>
      <c r="F10" s="15" t="s">
        <v>20</v>
      </c>
      <c r="G10" s="12">
        <f>VLOOKUP(F10,AFP,2,FALSE)*C10</f>
        <v>320.45780000000002</v>
      </c>
      <c r="H10" s="15" t="s">
        <v>15</v>
      </c>
      <c r="I10" s="9">
        <f>VLOOKUP(H10,SALUD,2,FALSE)*C10</f>
        <v>202.93520000000001</v>
      </c>
      <c r="J10" s="9">
        <f t="shared" si="0"/>
        <v>2703.6619999999998</v>
      </c>
    </row>
    <row r="12" spans="1:28" x14ac:dyDescent="0.2">
      <c r="A12" s="5" t="s">
        <v>37</v>
      </c>
    </row>
    <row r="13" spans="1:28" ht="13.5" thickBot="1" x14ac:dyDescent="0.25"/>
    <row r="14" spans="1:28" s="21" customFormat="1" ht="13.5" thickBot="1" x14ac:dyDescent="0.25">
      <c r="A14" s="20" t="s">
        <v>27</v>
      </c>
      <c r="B14" s="20" t="s">
        <v>28</v>
      </c>
      <c r="C14" s="16"/>
      <c r="D14" s="20" t="s">
        <v>9</v>
      </c>
      <c r="E14" s="20" t="s">
        <v>10</v>
      </c>
      <c r="G14" s="20" t="s">
        <v>4</v>
      </c>
      <c r="H14" s="22" t="s">
        <v>13</v>
      </c>
      <c r="I14" s="22" t="s">
        <v>24</v>
      </c>
      <c r="J14" s="22" t="s">
        <v>29</v>
      </c>
      <c r="K14" s="22" t="s">
        <v>22</v>
      </c>
      <c r="L14" s="22" t="s">
        <v>25</v>
      </c>
      <c r="M14" s="22" t="s">
        <v>26</v>
      </c>
      <c r="N14" s="22" t="s">
        <v>16</v>
      </c>
      <c r="O14" s="22" t="s">
        <v>30</v>
      </c>
      <c r="P14" s="22" t="s">
        <v>19</v>
      </c>
      <c r="Q14" s="22" t="s">
        <v>1</v>
      </c>
      <c r="R14" s="22" t="s">
        <v>2</v>
      </c>
    </row>
    <row r="15" spans="1:28" ht="13.5" thickBot="1" x14ac:dyDescent="0.25">
      <c r="A15" s="23">
        <v>5</v>
      </c>
      <c r="B15" s="24">
        <v>2E-3</v>
      </c>
      <c r="C15" s="19"/>
      <c r="D15" s="23" t="s">
        <v>17</v>
      </c>
      <c r="E15" s="24">
        <v>0.109</v>
      </c>
      <c r="G15" s="20" t="s">
        <v>5</v>
      </c>
      <c r="H15" s="25" t="s">
        <v>31</v>
      </c>
      <c r="I15" s="25" t="s">
        <v>32</v>
      </c>
      <c r="J15" s="25" t="s">
        <v>33</v>
      </c>
      <c r="K15" s="25" t="s">
        <v>34</v>
      </c>
      <c r="L15" s="25" t="s">
        <v>35</v>
      </c>
      <c r="M15" s="25" t="s">
        <v>33</v>
      </c>
      <c r="N15" s="25" t="s">
        <v>31</v>
      </c>
      <c r="O15" s="25" t="s">
        <v>32</v>
      </c>
      <c r="P15" s="25" t="s">
        <v>35</v>
      </c>
      <c r="Q15" s="25" t="s">
        <v>31</v>
      </c>
      <c r="R15" s="25" t="s">
        <v>34</v>
      </c>
    </row>
    <row r="16" spans="1:28" ht="13.5" thickBot="1" x14ac:dyDescent="0.25">
      <c r="A16" s="25">
        <v>10</v>
      </c>
      <c r="B16" s="26">
        <v>5.0000000000000001E-3</v>
      </c>
      <c r="C16" s="19"/>
      <c r="D16" s="25" t="s">
        <v>20</v>
      </c>
      <c r="E16" s="27">
        <v>9.98E-2</v>
      </c>
      <c r="G16" s="20" t="s">
        <v>6</v>
      </c>
      <c r="H16" s="34">
        <v>5400</v>
      </c>
      <c r="I16" s="34">
        <v>4800</v>
      </c>
      <c r="J16" s="34">
        <v>3500</v>
      </c>
      <c r="K16" s="34">
        <v>4251</v>
      </c>
      <c r="L16" s="34">
        <v>6521</v>
      </c>
      <c r="M16" s="34">
        <v>3254</v>
      </c>
      <c r="N16" s="34">
        <v>2200</v>
      </c>
      <c r="O16" s="34">
        <v>3265</v>
      </c>
      <c r="P16" s="34">
        <v>3564</v>
      </c>
      <c r="Q16" s="34">
        <v>3211</v>
      </c>
      <c r="R16" s="34">
        <v>3952</v>
      </c>
    </row>
    <row r="17" spans="1:10" x14ac:dyDescent="0.2">
      <c r="A17" s="25">
        <v>15</v>
      </c>
      <c r="B17" s="26">
        <v>7.0000000000000001E-3</v>
      </c>
      <c r="C17" s="19"/>
      <c r="D17" s="25" t="s">
        <v>23</v>
      </c>
      <c r="E17" s="26">
        <v>0.12</v>
      </c>
    </row>
    <row r="18" spans="1:10" ht="13.5" thickBot="1" x14ac:dyDescent="0.25">
      <c r="A18" s="25">
        <v>20</v>
      </c>
      <c r="B18" s="26">
        <v>0.11</v>
      </c>
      <c r="C18" s="19"/>
      <c r="D18" s="28" t="s">
        <v>14</v>
      </c>
      <c r="E18" s="29">
        <v>0.11600000000000001</v>
      </c>
    </row>
    <row r="19" spans="1:10" ht="13.5" thickBot="1" x14ac:dyDescent="0.25">
      <c r="A19" s="25">
        <v>25</v>
      </c>
      <c r="B19" s="26">
        <v>0.124</v>
      </c>
      <c r="C19" s="19"/>
    </row>
    <row r="20" spans="1:10" ht="13.5" thickBot="1" x14ac:dyDescent="0.25">
      <c r="A20" s="25">
        <v>30</v>
      </c>
      <c r="B20" s="26">
        <v>0.153</v>
      </c>
      <c r="C20" s="19"/>
      <c r="D20" s="20" t="s">
        <v>36</v>
      </c>
      <c r="E20" s="20" t="s">
        <v>11</v>
      </c>
    </row>
    <row r="21" spans="1:10" x14ac:dyDescent="0.2">
      <c r="A21" s="25">
        <v>35</v>
      </c>
      <c r="B21" s="26">
        <v>0.161</v>
      </c>
      <c r="C21" s="19"/>
      <c r="D21" s="23" t="s">
        <v>15</v>
      </c>
      <c r="E21" s="30">
        <v>6.3200000000000006E-2</v>
      </c>
    </row>
    <row r="22" spans="1:10" ht="13.5" thickBot="1" x14ac:dyDescent="0.25">
      <c r="A22" s="28">
        <v>40</v>
      </c>
      <c r="B22" s="29">
        <v>0.17</v>
      </c>
      <c r="C22" s="19"/>
      <c r="D22" s="25" t="s">
        <v>18</v>
      </c>
      <c r="E22" s="31">
        <v>7.0000000000000007E-2</v>
      </c>
    </row>
    <row r="23" spans="1:10" ht="13.5" thickBot="1" x14ac:dyDescent="0.25">
      <c r="A23" s="17"/>
      <c r="B23" s="17"/>
      <c r="C23" s="19"/>
      <c r="D23" s="28" t="s">
        <v>21</v>
      </c>
      <c r="E23" s="32">
        <v>6.9900000000000004E-2</v>
      </c>
    </row>
    <row r="24" spans="1:10" x14ac:dyDescent="0.2">
      <c r="A24" s="17"/>
      <c r="B24" s="17"/>
      <c r="C24" s="19"/>
    </row>
    <row r="25" spans="1:10" x14ac:dyDescent="0.2">
      <c r="A25" s="17"/>
      <c r="B25" s="17"/>
      <c r="C25" s="19"/>
    </row>
    <row r="28" spans="1:10" ht="1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10" ht="1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</row>
    <row r="31" spans="1:10" ht="1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</row>
    <row r="32" spans="1:10" ht="1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1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ht="1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ht="1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ht="1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10" ht="1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1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1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</row>
    <row r="40" spans="1:10" ht="1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0" ht="1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0" ht="1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1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 ht="1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0" ht="1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 ht="1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 ht="1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 ht="1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</row>
    <row r="49" spans="1:10" ht="1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 ht="1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0" ht="1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2" spans="1:10" ht="1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</row>
    <row r="53" spans="1:10" ht="1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0" ht="1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0" ht="1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 ht="1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 ht="15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 ht="15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 ht="15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0" ht="15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0" ht="15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</row>
    <row r="62" spans="1:10" ht="15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10" ht="15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</row>
    <row r="64" spans="1:10" ht="15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 ht="15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 ht="15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15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 ht="15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 ht="15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 ht="15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 ht="15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15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 ht="15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 ht="15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 ht="15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0" ht="15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</row>
    <row r="77" spans="1:10" ht="15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</row>
    <row r="78" spans="1:10" ht="15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</row>
    <row r="79" spans="1:10" ht="15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</row>
  </sheetData>
  <mergeCells count="1">
    <mergeCell ref="A1:J1"/>
  </mergeCells>
  <printOptions horizontalCentered="1" verticalCentered="1"/>
  <pageMargins left="0.74803149606299213" right="0.74803149606299213" top="0.98425196850393704" bottom="0.98425196850393704" header="0" footer="0"/>
  <pageSetup scale="36" orientation="portrait" r:id="rId1"/>
  <headerFooter alignWithMargins="0">
    <oddHeader>&amp;L&amp;D&amp;C&amp;T&amp;R&amp;F</oddHeader>
    <oddFooter>&amp;L&amp;P/&amp;N&amp;CAlberto Pinto M.&amp;R&amp;A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G20"/>
  <sheetViews>
    <sheetView zoomScale="90" zoomScaleNormal="90" workbookViewId="0">
      <selection activeCell="B3" sqref="B3:G19"/>
    </sheetView>
  </sheetViews>
  <sheetFormatPr baseColWidth="10" defaultRowHeight="12.75" x14ac:dyDescent="0.2"/>
  <cols>
    <col min="1" max="1" width="3.28515625" style="58" customWidth="1"/>
    <col min="2" max="2" width="10.5703125" style="58" customWidth="1"/>
    <col min="3" max="3" width="19.5703125" style="58" bestFit="1" customWidth="1"/>
    <col min="4" max="4" width="27.28515625" style="58" bestFit="1" customWidth="1"/>
    <col min="5" max="5" width="36.140625" style="58" bestFit="1" customWidth="1"/>
    <col min="6" max="6" width="14.140625" style="58" customWidth="1"/>
    <col min="7" max="7" width="13" style="58" customWidth="1"/>
    <col min="8" max="16384" width="11.42578125" style="58"/>
  </cols>
  <sheetData>
    <row r="1" spans="2:7" x14ac:dyDescent="0.2">
      <c r="B1" s="77"/>
      <c r="C1" s="77"/>
      <c r="D1" s="77"/>
      <c r="E1" s="77"/>
      <c r="F1" s="77"/>
      <c r="G1" s="77"/>
    </row>
    <row r="2" spans="2:7" ht="10.5" customHeight="1" x14ac:dyDescent="0.2"/>
    <row r="3" spans="2:7" x14ac:dyDescent="0.2">
      <c r="B3" s="76" t="s">
        <v>47</v>
      </c>
      <c r="C3" s="75" t="s">
        <v>553</v>
      </c>
      <c r="D3" s="75" t="s">
        <v>552</v>
      </c>
      <c r="E3" s="75" t="s">
        <v>551</v>
      </c>
      <c r="F3" s="75" t="s">
        <v>550</v>
      </c>
      <c r="G3" s="74" t="s">
        <v>549</v>
      </c>
    </row>
    <row r="4" spans="2:7" x14ac:dyDescent="0.2">
      <c r="B4" s="68" t="s">
        <v>548</v>
      </c>
      <c r="C4" s="67" t="s">
        <v>547</v>
      </c>
      <c r="D4" s="66" t="s">
        <v>546</v>
      </c>
      <c r="E4" s="66" t="s">
        <v>545</v>
      </c>
      <c r="F4" s="65" t="s">
        <v>492</v>
      </c>
      <c r="G4" s="64">
        <v>4230575</v>
      </c>
    </row>
    <row r="5" spans="2:7" x14ac:dyDescent="0.2">
      <c r="B5" s="73" t="s">
        <v>544</v>
      </c>
      <c r="C5" s="72" t="s">
        <v>543</v>
      </c>
      <c r="D5" s="71" t="s">
        <v>542</v>
      </c>
      <c r="E5" s="71" t="s">
        <v>541</v>
      </c>
      <c r="F5" s="70" t="s">
        <v>492</v>
      </c>
      <c r="G5" s="69">
        <v>4339002</v>
      </c>
    </row>
    <row r="6" spans="2:7" x14ac:dyDescent="0.2">
      <c r="B6" s="68" t="s">
        <v>540</v>
      </c>
      <c r="C6" s="67" t="s">
        <v>539</v>
      </c>
      <c r="D6" s="66" t="s">
        <v>538</v>
      </c>
      <c r="E6" s="66" t="s">
        <v>537</v>
      </c>
      <c r="F6" s="65" t="s">
        <v>487</v>
      </c>
      <c r="G6" s="64">
        <v>2211620</v>
      </c>
    </row>
    <row r="7" spans="2:7" x14ac:dyDescent="0.2">
      <c r="B7" s="73" t="s">
        <v>536</v>
      </c>
      <c r="C7" s="72" t="s">
        <v>535</v>
      </c>
      <c r="D7" s="71" t="s">
        <v>534</v>
      </c>
      <c r="E7" s="71" t="s">
        <v>533</v>
      </c>
      <c r="F7" s="70" t="s">
        <v>487</v>
      </c>
      <c r="G7" s="69">
        <v>2256987</v>
      </c>
    </row>
    <row r="8" spans="2:7" x14ac:dyDescent="0.2">
      <c r="B8" s="68" t="s">
        <v>532</v>
      </c>
      <c r="C8" s="67" t="s">
        <v>531</v>
      </c>
      <c r="D8" s="66" t="s">
        <v>530</v>
      </c>
      <c r="E8" s="66" t="s">
        <v>529</v>
      </c>
      <c r="F8" s="65" t="s">
        <v>492</v>
      </c>
      <c r="G8" s="64">
        <v>4334306</v>
      </c>
    </row>
    <row r="9" spans="2:7" x14ac:dyDescent="0.2">
      <c r="B9" s="73" t="s">
        <v>528</v>
      </c>
      <c r="C9" s="72" t="s">
        <v>527</v>
      </c>
      <c r="D9" s="71" t="s">
        <v>526</v>
      </c>
      <c r="E9" s="71" t="s">
        <v>525</v>
      </c>
      <c r="F9" s="70" t="s">
        <v>482</v>
      </c>
      <c r="G9" s="69">
        <v>3345689</v>
      </c>
    </row>
    <row r="10" spans="2:7" x14ac:dyDescent="0.2">
      <c r="B10" s="68" t="s">
        <v>524</v>
      </c>
      <c r="C10" s="67" t="s">
        <v>523</v>
      </c>
      <c r="D10" s="66" t="s">
        <v>522</v>
      </c>
      <c r="E10" s="66" t="s">
        <v>521</v>
      </c>
      <c r="F10" s="65" t="s">
        <v>487</v>
      </c>
      <c r="G10" s="64">
        <v>4753628</v>
      </c>
    </row>
    <row r="11" spans="2:7" x14ac:dyDescent="0.2">
      <c r="B11" s="73" t="s">
        <v>520</v>
      </c>
      <c r="C11" s="72" t="s">
        <v>519</v>
      </c>
      <c r="D11" s="71" t="s">
        <v>518</v>
      </c>
      <c r="E11" s="71" t="s">
        <v>517</v>
      </c>
      <c r="F11" s="70" t="s">
        <v>487</v>
      </c>
      <c r="G11" s="69">
        <v>4701111</v>
      </c>
    </row>
    <row r="12" spans="2:7" x14ac:dyDescent="0.2">
      <c r="B12" s="68" t="s">
        <v>516</v>
      </c>
      <c r="C12" s="67" t="s">
        <v>515</v>
      </c>
      <c r="D12" s="66" t="s">
        <v>514</v>
      </c>
      <c r="E12" s="66" t="s">
        <v>513</v>
      </c>
      <c r="F12" s="65" t="s">
        <v>482</v>
      </c>
      <c r="G12" s="64">
        <v>3310719</v>
      </c>
    </row>
    <row r="13" spans="2:7" x14ac:dyDescent="0.2">
      <c r="B13" s="73" t="s">
        <v>512</v>
      </c>
      <c r="C13" s="72" t="s">
        <v>511</v>
      </c>
      <c r="D13" s="71" t="s">
        <v>510</v>
      </c>
      <c r="E13" s="71" t="s">
        <v>509</v>
      </c>
      <c r="F13" s="70" t="s">
        <v>482</v>
      </c>
      <c r="G13" s="69">
        <v>3146077</v>
      </c>
    </row>
    <row r="14" spans="2:7" x14ac:dyDescent="0.2">
      <c r="B14" s="68" t="s">
        <v>508</v>
      </c>
      <c r="C14" s="67" t="s">
        <v>507</v>
      </c>
      <c r="D14" s="66" t="s">
        <v>506</v>
      </c>
      <c r="E14" s="66" t="s">
        <v>505</v>
      </c>
      <c r="F14" s="65" t="s">
        <v>487</v>
      </c>
      <c r="G14" s="64">
        <v>2254758</v>
      </c>
    </row>
    <row r="15" spans="2:7" x14ac:dyDescent="0.2">
      <c r="B15" s="73" t="s">
        <v>504</v>
      </c>
      <c r="C15" s="72" t="s">
        <v>503</v>
      </c>
      <c r="D15" s="71" t="s">
        <v>502</v>
      </c>
      <c r="E15" s="71" t="s">
        <v>501</v>
      </c>
      <c r="F15" s="70" t="s">
        <v>482</v>
      </c>
      <c r="G15" s="69">
        <v>3356897</v>
      </c>
    </row>
    <row r="16" spans="2:7" x14ac:dyDescent="0.2">
      <c r="B16" s="68" t="s">
        <v>500</v>
      </c>
      <c r="C16" s="67" t="s">
        <v>499</v>
      </c>
      <c r="D16" s="66" t="s">
        <v>498</v>
      </c>
      <c r="E16" s="66" t="s">
        <v>497</v>
      </c>
      <c r="F16" s="65" t="s">
        <v>492</v>
      </c>
      <c r="G16" s="64">
        <v>4215689</v>
      </c>
    </row>
    <row r="17" spans="2:7" x14ac:dyDescent="0.2">
      <c r="B17" s="73" t="s">
        <v>496</v>
      </c>
      <c r="C17" s="72" t="s">
        <v>495</v>
      </c>
      <c r="D17" s="71" t="s">
        <v>494</v>
      </c>
      <c r="E17" s="71" t="s">
        <v>493</v>
      </c>
      <c r="F17" s="70" t="s">
        <v>492</v>
      </c>
      <c r="G17" s="69">
        <v>4338722</v>
      </c>
    </row>
    <row r="18" spans="2:7" x14ac:dyDescent="0.2">
      <c r="B18" s="68" t="s">
        <v>491</v>
      </c>
      <c r="C18" s="67" t="s">
        <v>490</v>
      </c>
      <c r="D18" s="66" t="s">
        <v>489</v>
      </c>
      <c r="E18" s="66" t="s">
        <v>488</v>
      </c>
      <c r="F18" s="65" t="s">
        <v>487</v>
      </c>
      <c r="G18" s="64">
        <v>4708077</v>
      </c>
    </row>
    <row r="19" spans="2:7" ht="13.5" thickBot="1" x14ac:dyDescent="0.25">
      <c r="B19" s="63" t="s">
        <v>486</v>
      </c>
      <c r="C19" s="62" t="s">
        <v>485</v>
      </c>
      <c r="D19" s="61" t="s">
        <v>484</v>
      </c>
      <c r="E19" s="61" t="s">
        <v>483</v>
      </c>
      <c r="F19" s="60" t="s">
        <v>482</v>
      </c>
      <c r="G19" s="59">
        <v>3354689</v>
      </c>
    </row>
    <row r="20" spans="2:7" ht="13.5" thickTop="1" x14ac:dyDescent="0.2"/>
  </sheetData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I20"/>
  <sheetViews>
    <sheetView showGridLines="0" tabSelected="1" zoomScale="110" zoomScaleNormal="110" workbookViewId="0">
      <selection activeCell="H14" sqref="H14"/>
    </sheetView>
  </sheetViews>
  <sheetFormatPr baseColWidth="10" defaultRowHeight="12.75" x14ac:dyDescent="0.2"/>
  <cols>
    <col min="1" max="1" width="2.42578125" style="78" customWidth="1"/>
    <col min="2" max="2" width="10.5703125" style="78" customWidth="1"/>
    <col min="3" max="3" width="18.5703125" style="78" customWidth="1"/>
    <col min="4" max="4" width="17.5703125" style="78" customWidth="1"/>
    <col min="5" max="5" width="33.42578125" style="78" customWidth="1"/>
    <col min="6" max="7" width="12.5703125" style="78" customWidth="1"/>
    <col min="8" max="8" width="11.85546875" style="78" customWidth="1"/>
    <col min="9" max="9" width="14.28515625" style="79" customWidth="1"/>
    <col min="10" max="16384" width="11.42578125" style="78"/>
  </cols>
  <sheetData>
    <row r="1" spans="1:9" ht="11.25" customHeight="1" thickBot="1" x14ac:dyDescent="0.25">
      <c r="B1" s="119"/>
      <c r="C1" s="119"/>
      <c r="D1" s="119"/>
      <c r="E1" s="119"/>
      <c r="F1" s="119"/>
      <c r="G1" s="119"/>
      <c r="H1" s="119"/>
      <c r="I1" s="118"/>
    </row>
    <row r="2" spans="1:9" ht="24" thickTop="1" x14ac:dyDescent="0.35">
      <c r="A2" s="84"/>
      <c r="B2" s="117" t="s">
        <v>572</v>
      </c>
      <c r="C2" s="116"/>
      <c r="D2" s="116"/>
      <c r="E2" s="116"/>
      <c r="F2" s="115"/>
      <c r="G2" s="115"/>
      <c r="H2" s="115"/>
      <c r="I2" s="114"/>
    </row>
    <row r="3" spans="1:9" x14ac:dyDescent="0.2">
      <c r="A3" s="84"/>
      <c r="B3" s="113" t="s">
        <v>571</v>
      </c>
      <c r="C3" s="110"/>
      <c r="D3" s="112" t="s">
        <v>570</v>
      </c>
      <c r="E3" s="110"/>
      <c r="F3" s="106"/>
      <c r="G3" s="106"/>
      <c r="I3" s="105"/>
    </row>
    <row r="4" spans="1:9" x14ac:dyDescent="0.2">
      <c r="A4" s="84"/>
      <c r="B4" s="106"/>
      <c r="C4" s="106"/>
      <c r="D4" s="110"/>
      <c r="E4" s="110"/>
      <c r="F4" s="106"/>
      <c r="G4" s="106"/>
      <c r="H4" s="106"/>
      <c r="I4" s="105"/>
    </row>
    <row r="5" spans="1:9" ht="16.5" x14ac:dyDescent="0.3">
      <c r="A5" s="84"/>
      <c r="B5" s="107" t="s">
        <v>569</v>
      </c>
      <c r="C5" s="111" t="s">
        <v>508</v>
      </c>
      <c r="D5" s="110"/>
      <c r="E5" s="110"/>
      <c r="F5" s="106"/>
      <c r="G5" s="106"/>
      <c r="H5" s="107" t="s">
        <v>568</v>
      </c>
      <c r="I5" s="109">
        <v>1</v>
      </c>
    </row>
    <row r="6" spans="1:9" ht="16.5" x14ac:dyDescent="0.3">
      <c r="A6" s="84"/>
      <c r="B6" s="107" t="s">
        <v>567</v>
      </c>
      <c r="C6" s="181" t="str">
        <f>IFERROR(VLOOKUP(C5,CLIENTES,3,FALSE),"")</f>
        <v>PRAXIS COMERCIAL  S.A.</v>
      </c>
      <c r="D6" s="181"/>
      <c r="E6" s="106"/>
      <c r="F6" s="106"/>
      <c r="G6" s="106"/>
      <c r="H6" s="107" t="s">
        <v>566</v>
      </c>
      <c r="I6" s="108"/>
    </row>
    <row r="7" spans="1:9" ht="17.25" customHeight="1" x14ac:dyDescent="0.3">
      <c r="A7" s="84"/>
      <c r="B7" s="107" t="s">
        <v>565</v>
      </c>
      <c r="C7" s="181" t="str">
        <f>IFERROR(VLOOKUP(C5,CLIENTES,4,FALSE),"")</f>
        <v>Av. JOSE GALVEZ 1844</v>
      </c>
      <c r="D7" s="181"/>
      <c r="E7" s="106"/>
      <c r="F7" s="106"/>
      <c r="G7" s="106"/>
      <c r="H7" s="106"/>
      <c r="I7" s="105"/>
    </row>
    <row r="8" spans="1:9" ht="12.75" customHeight="1" thickBot="1" x14ac:dyDescent="0.25">
      <c r="A8" s="84"/>
      <c r="B8" s="104"/>
      <c r="C8" s="104"/>
      <c r="D8" s="104"/>
      <c r="E8" s="104"/>
      <c r="F8" s="104"/>
      <c r="G8" s="104"/>
      <c r="H8" s="104"/>
      <c r="I8" s="103"/>
    </row>
    <row r="9" spans="1:9" ht="16.5" thickTop="1" thickBot="1" x14ac:dyDescent="0.3">
      <c r="A9" s="84"/>
      <c r="B9" s="102" t="s">
        <v>47</v>
      </c>
      <c r="C9" s="101" t="s">
        <v>564</v>
      </c>
      <c r="D9" s="101" t="s">
        <v>563</v>
      </c>
      <c r="E9" s="101" t="s">
        <v>562</v>
      </c>
      <c r="F9" s="101" t="s">
        <v>561</v>
      </c>
      <c r="G9" s="101" t="s">
        <v>560</v>
      </c>
      <c r="H9" s="101" t="s">
        <v>559</v>
      </c>
      <c r="I9" s="100" t="s">
        <v>558</v>
      </c>
    </row>
    <row r="10" spans="1:9" ht="15.75" thickTop="1" x14ac:dyDescent="0.2">
      <c r="A10" s="84"/>
      <c r="B10" s="99" t="s">
        <v>631</v>
      </c>
      <c r="C10" s="96" t="str">
        <f>IFERROR(VLOOKUP($B10,PRODUCTOS2,2,FALSE),"")</f>
        <v>PLACA PRINCIPAL</v>
      </c>
      <c r="D10" s="96" t="str">
        <f>IFERROR(VLOOKUP($B10,PRODUCTOS2,3,FALSE),"")</f>
        <v>A</v>
      </c>
      <c r="E10" s="96" t="str">
        <f>IFERROR(VLOOKUP($B10,PRODUCTOS2,4,FALSE),"")</f>
        <v>PENTIUM IV 3 GHZ - 1 GB INTEL</v>
      </c>
      <c r="F10" s="96">
        <f>IFERROR(VLOOKUP($B10,PRODUCTOS2,5,FALSE),"")</f>
        <v>140</v>
      </c>
      <c r="G10" s="98">
        <f>IFERROR(HLOOKUP(D10,DESCUENTOS,2,FALSE),"")</f>
        <v>0.01</v>
      </c>
      <c r="H10" s="97">
        <v>230</v>
      </c>
      <c r="I10" s="88">
        <f>IFERROR(F10*H10*(1-G10),0)</f>
        <v>31878</v>
      </c>
    </row>
    <row r="11" spans="1:9" ht="15" x14ac:dyDescent="0.2">
      <c r="A11" s="84"/>
      <c r="B11" s="95" t="s">
        <v>619</v>
      </c>
      <c r="C11" s="96" t="str">
        <f>IFERROR(VLOOKUP($B11,PRODUCTOS2,2,FALSE),"")</f>
        <v>UNIDAD DE DISCO</v>
      </c>
      <c r="D11" s="96" t="str">
        <f>IFERROR(VLOOKUP($B11,PRODUCTOS2,3,FALSE),"")</f>
        <v>B</v>
      </c>
      <c r="E11" s="96" t="str">
        <f>IFERROR(VLOOKUP($B11,PRODUCTOS2,4,FALSE),"")</f>
        <v>DISCO EXTRAIBLE 1 GB IMATION</v>
      </c>
      <c r="F11" s="96">
        <f>IFERROR(VLOOKUP($B11,PRODUCTOS2,5,FALSE),"")</f>
        <v>12</v>
      </c>
      <c r="G11" s="98">
        <f>IFERROR(HLOOKUP(D11,DESCUENTOS,2,FALSE),"")</f>
        <v>0.02</v>
      </c>
      <c r="H11" s="94">
        <v>540</v>
      </c>
      <c r="I11" s="88">
        <f t="shared" ref="I11:I16" si="0">IFERROR(F11*H11*(1-G11),0)</f>
        <v>6350.4</v>
      </c>
    </row>
    <row r="12" spans="1:9" ht="15" x14ac:dyDescent="0.2">
      <c r="A12" s="84"/>
      <c r="B12" s="95" t="s">
        <v>600</v>
      </c>
      <c r="C12" s="96" t="str">
        <f>IFERROR(VLOOKUP($B12,PRODUCTOS2,2,FALSE),"")</f>
        <v>MONITOR</v>
      </c>
      <c r="D12" s="96" t="str">
        <f>IFERROR(VLOOKUP($B12,PRODUCTOS2,3,FALSE),"")</f>
        <v>C</v>
      </c>
      <c r="E12" s="96" t="str">
        <f>IFERROR(VLOOKUP($B12,PRODUCTOS2,4,FALSE),"")</f>
        <v>LCD 17" SAMSUNG</v>
      </c>
      <c r="F12" s="96">
        <f>IFERROR(VLOOKUP($B12,PRODUCTOS2,5,FALSE),"")</f>
        <v>220</v>
      </c>
      <c r="G12" s="98">
        <f>IFERROR(HLOOKUP(D12,DESCUENTOS,2,FALSE),"")</f>
        <v>0.05</v>
      </c>
      <c r="H12" s="94">
        <v>120</v>
      </c>
      <c r="I12" s="88">
        <f t="shared" si="0"/>
        <v>25080</v>
      </c>
    </row>
    <row r="13" spans="1:9" ht="15" x14ac:dyDescent="0.2">
      <c r="A13" s="84"/>
      <c r="B13" s="95" t="s">
        <v>625</v>
      </c>
      <c r="C13" s="96" t="str">
        <f>IFERROR(VLOOKUP($B13,PRODUCTOS2,2,FALSE),"")</f>
        <v>UNIDAD DE DISCO</v>
      </c>
      <c r="D13" s="96" t="str">
        <f>IFERROR(VLOOKUP($B13,PRODUCTOS2,3,FALSE),"")</f>
        <v>B</v>
      </c>
      <c r="E13" s="96" t="str">
        <f>IFERROR(VLOOKUP($B13,PRODUCTOS2,4,FALSE),"")</f>
        <v>UNID. LECTORA DVD CREATIVE LAB.</v>
      </c>
      <c r="F13" s="96">
        <f>IFERROR(VLOOKUP($B13,PRODUCTOS2,5,FALSE),"")</f>
        <v>55</v>
      </c>
      <c r="G13" s="98">
        <f>IFERROR(HLOOKUP(D13,DESCUENTOS,2,FALSE),"")</f>
        <v>0.02</v>
      </c>
      <c r="H13" s="94">
        <v>340</v>
      </c>
      <c r="I13" s="88">
        <f t="shared" si="0"/>
        <v>18326</v>
      </c>
    </row>
    <row r="14" spans="1:9" ht="15" x14ac:dyDescent="0.2">
      <c r="A14" s="84"/>
      <c r="B14" s="95"/>
      <c r="C14" s="96" t="str">
        <f>IFERROR(VLOOKUP($B14,PRODUCTOS2,2,FALSE),"")</f>
        <v/>
      </c>
      <c r="D14" s="96" t="str">
        <f>IFERROR(VLOOKUP($B14,PRODUCTOS2,3,FALSE),"")</f>
        <v/>
      </c>
      <c r="E14" s="96" t="str">
        <f>IFERROR(VLOOKUP($B14,PRODUCTOS2,4,FALSE),"")</f>
        <v/>
      </c>
      <c r="F14" s="96" t="str">
        <f>IFERROR(VLOOKUP($B14,PRODUCTOS2,5,FALSE),"")</f>
        <v/>
      </c>
      <c r="G14" s="98" t="str">
        <f>IFERROR(HLOOKUP(D14,DESCUENTOS,2,FALSE),"")</f>
        <v/>
      </c>
      <c r="H14" s="94"/>
      <c r="I14" s="88">
        <f t="shared" si="0"/>
        <v>0</v>
      </c>
    </row>
    <row r="15" spans="1:9" ht="15" x14ac:dyDescent="0.2">
      <c r="A15" s="84"/>
      <c r="B15" s="95"/>
      <c r="C15" s="96" t="str">
        <f>IFERROR(VLOOKUP($B15,PRODUCTOS2,2,FALSE),"")</f>
        <v/>
      </c>
      <c r="D15" s="96" t="str">
        <f>IFERROR(VLOOKUP($B15,PRODUCTOS2,3,FALSE),"")</f>
        <v/>
      </c>
      <c r="E15" s="96" t="str">
        <f>IFERROR(VLOOKUP($B15,PRODUCTOS2,4,FALSE),"")</f>
        <v/>
      </c>
      <c r="F15" s="96" t="str">
        <f>IFERROR(VLOOKUP($B15,PRODUCTOS2,5,FALSE),"")</f>
        <v/>
      </c>
      <c r="G15" s="98" t="str">
        <f>IFERROR(HLOOKUP(D15,DESCUENTOS,2,FALSE),"")</f>
        <v/>
      </c>
      <c r="H15" s="94"/>
      <c r="I15" s="88">
        <f t="shared" si="0"/>
        <v>0</v>
      </c>
    </row>
    <row r="16" spans="1:9" ht="15.75" thickBot="1" x14ac:dyDescent="0.25">
      <c r="A16" s="84"/>
      <c r="B16" s="93"/>
      <c r="C16" s="96" t="str">
        <f>IFERROR(VLOOKUP($B16,PRODUCTOS2,2,FALSE),"")</f>
        <v/>
      </c>
      <c r="D16" s="96" t="str">
        <f>IFERROR(VLOOKUP($B16,PRODUCTOS2,3,FALSE),"")</f>
        <v/>
      </c>
      <c r="E16" s="96" t="str">
        <f>IFERROR(VLOOKUP($B16,PRODUCTOS2,4,FALSE),"")</f>
        <v/>
      </c>
      <c r="F16" s="96" t="str">
        <f>IFERROR(VLOOKUP($B16,PRODUCTOS2,5,FALSE),"")</f>
        <v/>
      </c>
      <c r="G16" s="98" t="str">
        <f>IFERROR(HLOOKUP(D16,DESCUENTOS,2,FALSE),"")</f>
        <v/>
      </c>
      <c r="H16" s="92"/>
      <c r="I16" s="88">
        <f t="shared" si="0"/>
        <v>0</v>
      </c>
    </row>
    <row r="17" spans="1:9" ht="13.5" thickTop="1" x14ac:dyDescent="0.2">
      <c r="A17" s="84"/>
      <c r="B17" s="91"/>
      <c r="C17" s="90"/>
      <c r="D17" s="90"/>
      <c r="E17" s="90"/>
      <c r="F17" s="89"/>
      <c r="G17" s="184" t="s">
        <v>557</v>
      </c>
      <c r="H17" s="184"/>
      <c r="I17" s="88">
        <f>SUM(I10:I16)</f>
        <v>81634.399999999994</v>
      </c>
    </row>
    <row r="18" spans="1:9" ht="13.5" thickBot="1" x14ac:dyDescent="0.25">
      <c r="A18" s="84"/>
      <c r="B18" s="87" t="s">
        <v>556</v>
      </c>
      <c r="C18" s="87"/>
      <c r="D18" s="87"/>
      <c r="E18" s="87"/>
      <c r="F18" s="86"/>
      <c r="G18" s="185" t="s">
        <v>555</v>
      </c>
      <c r="H18" s="186"/>
      <c r="I18" s="85">
        <f>I17*18%</f>
        <v>14694.191999999999</v>
      </c>
    </row>
    <row r="19" spans="1:9" ht="14.25" thickTop="1" thickBot="1" x14ac:dyDescent="0.25">
      <c r="A19" s="84"/>
      <c r="B19" s="83"/>
      <c r="C19" s="82"/>
      <c r="D19" s="82"/>
      <c r="E19" s="82"/>
      <c r="F19" s="81"/>
      <c r="G19" s="182" t="s">
        <v>554</v>
      </c>
      <c r="H19" s="183"/>
      <c r="I19" s="80">
        <f>SUM(I17:I18)</f>
        <v>96328.59199999999</v>
      </c>
    </row>
    <row r="20" spans="1:9" ht="13.5" thickTop="1" x14ac:dyDescent="0.2"/>
  </sheetData>
  <mergeCells count="5">
    <mergeCell ref="C6:D6"/>
    <mergeCell ref="C7:D7"/>
    <mergeCell ref="G19:H19"/>
    <mergeCell ref="G17:H17"/>
    <mergeCell ref="G18:H18"/>
  </mergeCells>
  <printOptions gridLinesSet="0"/>
  <pageMargins left="0.75" right="0.75" top="1" bottom="1" header="0.511811024" footer="0.511811024"/>
  <pageSetup orientation="portrait" horizontalDpi="120" verticalDpi="144" r:id="rId1"/>
  <headerFooter alignWithMargins="0">
    <oddHeader>&amp;A</oddHeader>
    <oddFooter>Página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Empresas!$B$4:$B$19</xm:f>
          </x14:formula1>
          <xm:sqref>C5</xm:sqref>
        </x14:dataValidation>
        <x14:dataValidation type="list" allowBlank="1" showInputMessage="1" showErrorMessage="1">
          <x14:formula1>
            <xm:f>Datos!$B$5:$B$30</xm:f>
          </x14:formula1>
          <xm:sqref>B10:B16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L38"/>
  <sheetViews>
    <sheetView showGridLines="0" zoomScale="90" zoomScaleNormal="90" workbookViewId="0">
      <selection activeCell="B5" sqref="B5"/>
    </sheetView>
  </sheetViews>
  <sheetFormatPr baseColWidth="10" defaultColWidth="10.28515625" defaultRowHeight="12.75" x14ac:dyDescent="0.2"/>
  <cols>
    <col min="1" max="1" width="3.85546875" style="5" customWidth="1"/>
    <col min="2" max="2" width="7.85546875" style="5" customWidth="1"/>
    <col min="3" max="3" width="20.42578125" style="5" customWidth="1"/>
    <col min="4" max="4" width="14.5703125" style="5" customWidth="1"/>
    <col min="5" max="5" width="39.140625" style="5" customWidth="1"/>
    <col min="6" max="6" width="10" style="5" customWidth="1"/>
    <col min="7" max="7" width="13.42578125" style="5" customWidth="1"/>
    <col min="8" max="8" width="13.28515625" style="5" customWidth="1"/>
    <col min="9" max="16384" width="10.28515625" style="5"/>
  </cols>
  <sheetData>
    <row r="1" spans="2:12" x14ac:dyDescent="0.2">
      <c r="B1" s="158"/>
      <c r="C1" s="158"/>
      <c r="D1" s="158"/>
      <c r="E1" s="158"/>
      <c r="F1" s="158"/>
    </row>
    <row r="2" spans="2:12" ht="10.5" customHeight="1" x14ac:dyDescent="0.2"/>
    <row r="3" spans="2:12" ht="15" x14ac:dyDescent="0.25">
      <c r="B3" s="188" t="s">
        <v>640</v>
      </c>
      <c r="C3" s="188"/>
      <c r="D3" s="188"/>
      <c r="E3" s="188"/>
      <c r="F3" s="188"/>
      <c r="G3" s="145"/>
      <c r="H3" s="187" t="s">
        <v>639</v>
      </c>
      <c r="I3" s="187"/>
      <c r="J3" s="187"/>
      <c r="K3" s="187"/>
      <c r="L3" s="187"/>
    </row>
    <row r="4" spans="2:12" ht="15.75" thickBot="1" x14ac:dyDescent="0.3">
      <c r="B4" s="157" t="s">
        <v>638</v>
      </c>
      <c r="C4" s="156" t="s">
        <v>564</v>
      </c>
      <c r="D4" s="156" t="s">
        <v>563</v>
      </c>
      <c r="E4" s="156" t="s">
        <v>48</v>
      </c>
      <c r="F4" s="155" t="s">
        <v>561</v>
      </c>
      <c r="G4" s="151"/>
      <c r="H4" s="154" t="s">
        <v>637</v>
      </c>
      <c r="I4" s="153" t="s">
        <v>627</v>
      </c>
      <c r="J4" s="153" t="s">
        <v>608</v>
      </c>
      <c r="K4" s="153" t="s">
        <v>591</v>
      </c>
      <c r="L4" s="153" t="s">
        <v>574</v>
      </c>
    </row>
    <row r="5" spans="2:12" ht="13.5" thickBot="1" x14ac:dyDescent="0.25">
      <c r="B5" s="138" t="s">
        <v>636</v>
      </c>
      <c r="C5" s="136" t="s">
        <v>628</v>
      </c>
      <c r="D5" s="137" t="s">
        <v>627</v>
      </c>
      <c r="E5" s="148" t="s">
        <v>635</v>
      </c>
      <c r="F5" s="152">
        <v>95</v>
      </c>
      <c r="G5" s="151"/>
      <c r="H5" s="150" t="s">
        <v>634</v>
      </c>
      <c r="I5" s="149">
        <v>0.01</v>
      </c>
      <c r="J5" s="149">
        <v>0.02</v>
      </c>
      <c r="K5" s="149">
        <v>0.05</v>
      </c>
      <c r="L5" s="149">
        <v>0.1</v>
      </c>
    </row>
    <row r="6" spans="2:12" ht="13.5" thickTop="1" x14ac:dyDescent="0.2">
      <c r="B6" s="133" t="s">
        <v>633</v>
      </c>
      <c r="C6" s="132" t="s">
        <v>628</v>
      </c>
      <c r="D6" s="131" t="s">
        <v>627</v>
      </c>
      <c r="E6" s="148" t="s">
        <v>632</v>
      </c>
      <c r="F6" s="146">
        <v>120</v>
      </c>
      <c r="G6" s="145"/>
    </row>
    <row r="7" spans="2:12" x14ac:dyDescent="0.2">
      <c r="B7" s="133" t="s">
        <v>631</v>
      </c>
      <c r="C7" s="132" t="s">
        <v>628</v>
      </c>
      <c r="D7" s="131" t="s">
        <v>627</v>
      </c>
      <c r="E7" s="147" t="s">
        <v>630</v>
      </c>
      <c r="F7" s="146">
        <v>140</v>
      </c>
      <c r="G7" s="145"/>
    </row>
    <row r="8" spans="2:12" ht="13.5" thickBot="1" x14ac:dyDescent="0.25">
      <c r="B8" s="127" t="s">
        <v>629</v>
      </c>
      <c r="C8" s="126" t="s">
        <v>628</v>
      </c>
      <c r="D8" s="125" t="s">
        <v>627</v>
      </c>
      <c r="E8" s="142" t="s">
        <v>626</v>
      </c>
      <c r="F8" s="144">
        <v>185</v>
      </c>
      <c r="G8" s="128"/>
    </row>
    <row r="9" spans="2:12" ht="13.5" thickTop="1" x14ac:dyDescent="0.2">
      <c r="B9" s="138" t="s">
        <v>625</v>
      </c>
      <c r="C9" s="136" t="s">
        <v>616</v>
      </c>
      <c r="D9" s="137" t="s">
        <v>608</v>
      </c>
      <c r="E9" s="136" t="s">
        <v>624</v>
      </c>
      <c r="F9" s="135">
        <v>55</v>
      </c>
      <c r="G9" s="128"/>
    </row>
    <row r="10" spans="2:12" x14ac:dyDescent="0.2">
      <c r="B10" s="138" t="s">
        <v>623</v>
      </c>
      <c r="C10" s="132" t="s">
        <v>616</v>
      </c>
      <c r="D10" s="131" t="s">
        <v>608</v>
      </c>
      <c r="E10" s="132" t="s">
        <v>622</v>
      </c>
      <c r="F10" s="129">
        <v>15</v>
      </c>
      <c r="G10" s="128"/>
    </row>
    <row r="11" spans="2:12" x14ac:dyDescent="0.2">
      <c r="B11" s="138" t="s">
        <v>621</v>
      </c>
      <c r="C11" s="132" t="s">
        <v>616</v>
      </c>
      <c r="D11" s="131" t="s">
        <v>608</v>
      </c>
      <c r="E11" s="132" t="s">
        <v>620</v>
      </c>
      <c r="F11" s="129">
        <v>32</v>
      </c>
      <c r="G11" s="128"/>
    </row>
    <row r="12" spans="2:12" x14ac:dyDescent="0.2">
      <c r="B12" s="133" t="s">
        <v>619</v>
      </c>
      <c r="C12" s="132" t="s">
        <v>616</v>
      </c>
      <c r="D12" s="134" t="s">
        <v>608</v>
      </c>
      <c r="E12" s="132" t="s">
        <v>618</v>
      </c>
      <c r="F12" s="129">
        <v>12</v>
      </c>
      <c r="G12" s="128"/>
    </row>
    <row r="13" spans="2:12" x14ac:dyDescent="0.2">
      <c r="B13" s="133" t="s">
        <v>617</v>
      </c>
      <c r="C13" s="132" t="s">
        <v>616</v>
      </c>
      <c r="D13" s="134" t="s">
        <v>608</v>
      </c>
      <c r="E13" s="132" t="s">
        <v>615</v>
      </c>
      <c r="F13" s="129">
        <v>28</v>
      </c>
      <c r="G13" s="128"/>
    </row>
    <row r="14" spans="2:12" x14ac:dyDescent="0.2">
      <c r="B14" s="133" t="s">
        <v>614</v>
      </c>
      <c r="C14" s="130" t="s">
        <v>609</v>
      </c>
      <c r="D14" s="134" t="s">
        <v>608</v>
      </c>
      <c r="E14" s="130" t="s">
        <v>613</v>
      </c>
      <c r="F14" s="129">
        <v>80</v>
      </c>
      <c r="G14" s="128"/>
    </row>
    <row r="15" spans="2:12" x14ac:dyDescent="0.2">
      <c r="B15" s="133" t="s">
        <v>612</v>
      </c>
      <c r="C15" s="130" t="s">
        <v>609</v>
      </c>
      <c r="D15" s="134" t="s">
        <v>608</v>
      </c>
      <c r="E15" s="130" t="s">
        <v>611</v>
      </c>
      <c r="F15" s="129">
        <v>90</v>
      </c>
      <c r="G15" s="128"/>
    </row>
    <row r="16" spans="2:12" ht="13.5" thickBot="1" x14ac:dyDescent="0.25">
      <c r="B16" s="127" t="s">
        <v>610</v>
      </c>
      <c r="C16" s="124" t="s">
        <v>609</v>
      </c>
      <c r="D16" s="143" t="s">
        <v>608</v>
      </c>
      <c r="E16" s="142" t="s">
        <v>607</v>
      </c>
      <c r="F16" s="123">
        <v>110</v>
      </c>
      <c r="G16" s="128"/>
    </row>
    <row r="17" spans="2:7" ht="13.5" thickTop="1" x14ac:dyDescent="0.2">
      <c r="B17" s="133" t="s">
        <v>606</v>
      </c>
      <c r="C17" s="132" t="s">
        <v>599</v>
      </c>
      <c r="D17" s="131" t="s">
        <v>591</v>
      </c>
      <c r="E17" s="132" t="s">
        <v>605</v>
      </c>
      <c r="F17" s="129">
        <v>50</v>
      </c>
      <c r="G17" s="128"/>
    </row>
    <row r="18" spans="2:7" x14ac:dyDescent="0.2">
      <c r="B18" s="133" t="s">
        <v>604</v>
      </c>
      <c r="C18" s="132" t="s">
        <v>599</v>
      </c>
      <c r="D18" s="131" t="s">
        <v>591</v>
      </c>
      <c r="E18" s="132" t="s">
        <v>603</v>
      </c>
      <c r="F18" s="129">
        <v>125</v>
      </c>
      <c r="G18" s="128"/>
    </row>
    <row r="19" spans="2:7" x14ac:dyDescent="0.2">
      <c r="B19" s="133" t="s">
        <v>602</v>
      </c>
      <c r="C19" s="132" t="s">
        <v>599</v>
      </c>
      <c r="D19" s="131" t="s">
        <v>591</v>
      </c>
      <c r="E19" s="141" t="s">
        <v>601</v>
      </c>
      <c r="F19" s="129">
        <v>175</v>
      </c>
      <c r="G19" s="128"/>
    </row>
    <row r="20" spans="2:7" ht="13.5" thickBot="1" x14ac:dyDescent="0.25">
      <c r="B20" s="127" t="s">
        <v>600</v>
      </c>
      <c r="C20" s="126" t="s">
        <v>599</v>
      </c>
      <c r="D20" s="125" t="s">
        <v>591</v>
      </c>
      <c r="E20" s="126" t="s">
        <v>598</v>
      </c>
      <c r="F20" s="123">
        <v>220</v>
      </c>
      <c r="G20" s="128"/>
    </row>
    <row r="21" spans="2:7" ht="13.5" thickTop="1" x14ac:dyDescent="0.2">
      <c r="B21" s="138" t="s">
        <v>597</v>
      </c>
      <c r="C21" s="140" t="s">
        <v>592</v>
      </c>
      <c r="D21" s="139" t="s">
        <v>591</v>
      </c>
      <c r="E21" s="130" t="s">
        <v>596</v>
      </c>
      <c r="F21" s="135">
        <v>32</v>
      </c>
      <c r="G21" s="128"/>
    </row>
    <row r="22" spans="2:7" x14ac:dyDescent="0.2">
      <c r="B22" s="138" t="s">
        <v>595</v>
      </c>
      <c r="C22" s="130" t="s">
        <v>592</v>
      </c>
      <c r="D22" s="134" t="s">
        <v>591</v>
      </c>
      <c r="E22" s="130" t="s">
        <v>594</v>
      </c>
      <c r="F22" s="129">
        <v>40</v>
      </c>
      <c r="G22" s="128"/>
    </row>
    <row r="23" spans="2:7" x14ac:dyDescent="0.2">
      <c r="B23" s="138" t="s">
        <v>593</v>
      </c>
      <c r="C23" s="130" t="s">
        <v>592</v>
      </c>
      <c r="D23" s="134" t="s">
        <v>591</v>
      </c>
      <c r="E23" s="130" t="s">
        <v>590</v>
      </c>
      <c r="F23" s="129">
        <v>74</v>
      </c>
      <c r="G23" s="128"/>
    </row>
    <row r="24" spans="2:7" x14ac:dyDescent="0.2">
      <c r="B24" s="138" t="s">
        <v>589</v>
      </c>
      <c r="C24" s="136" t="s">
        <v>584</v>
      </c>
      <c r="D24" s="137" t="s">
        <v>574</v>
      </c>
      <c r="E24" s="136" t="s">
        <v>588</v>
      </c>
      <c r="F24" s="135">
        <v>30</v>
      </c>
      <c r="G24" s="128"/>
    </row>
    <row r="25" spans="2:7" x14ac:dyDescent="0.2">
      <c r="B25" s="133" t="s">
        <v>587</v>
      </c>
      <c r="C25" s="130" t="s">
        <v>584</v>
      </c>
      <c r="D25" s="134" t="s">
        <v>574</v>
      </c>
      <c r="E25" s="130" t="s">
        <v>586</v>
      </c>
      <c r="F25" s="129">
        <v>28</v>
      </c>
      <c r="G25" s="128"/>
    </row>
    <row r="26" spans="2:7" x14ac:dyDescent="0.2">
      <c r="B26" s="133" t="s">
        <v>585</v>
      </c>
      <c r="C26" s="130" t="s">
        <v>584</v>
      </c>
      <c r="D26" s="134" t="s">
        <v>574</v>
      </c>
      <c r="E26" s="130" t="s">
        <v>583</v>
      </c>
      <c r="F26" s="129">
        <v>95</v>
      </c>
      <c r="G26" s="128"/>
    </row>
    <row r="27" spans="2:7" x14ac:dyDescent="0.2">
      <c r="B27" s="133" t="s">
        <v>582</v>
      </c>
      <c r="C27" s="132" t="s">
        <v>575</v>
      </c>
      <c r="D27" s="131" t="s">
        <v>574</v>
      </c>
      <c r="E27" s="130" t="s">
        <v>581</v>
      </c>
      <c r="F27" s="129">
        <v>55</v>
      </c>
      <c r="G27" s="128"/>
    </row>
    <row r="28" spans="2:7" x14ac:dyDescent="0.2">
      <c r="B28" s="133" t="s">
        <v>580</v>
      </c>
      <c r="C28" s="132" t="s">
        <v>575</v>
      </c>
      <c r="D28" s="131" t="s">
        <v>574</v>
      </c>
      <c r="E28" s="130" t="s">
        <v>579</v>
      </c>
      <c r="F28" s="129">
        <v>15</v>
      </c>
      <c r="G28" s="128"/>
    </row>
    <row r="29" spans="2:7" x14ac:dyDescent="0.2">
      <c r="B29" s="133" t="s">
        <v>578</v>
      </c>
      <c r="C29" s="132" t="s">
        <v>575</v>
      </c>
      <c r="D29" s="131" t="s">
        <v>574</v>
      </c>
      <c r="E29" s="130" t="s">
        <v>577</v>
      </c>
      <c r="F29" s="129">
        <v>20</v>
      </c>
      <c r="G29" s="128"/>
    </row>
    <row r="30" spans="2:7" ht="13.5" thickBot="1" x14ac:dyDescent="0.25">
      <c r="B30" s="127" t="s">
        <v>576</v>
      </c>
      <c r="C30" s="126" t="s">
        <v>575</v>
      </c>
      <c r="D30" s="125" t="s">
        <v>574</v>
      </c>
      <c r="E30" s="124" t="s">
        <v>573</v>
      </c>
      <c r="F30" s="123">
        <v>15</v>
      </c>
      <c r="G30" s="120"/>
    </row>
    <row r="31" spans="2:7" ht="13.5" thickTop="1" x14ac:dyDescent="0.2">
      <c r="B31" s="122"/>
      <c r="C31" s="121"/>
      <c r="D31" s="121"/>
      <c r="E31" s="120"/>
      <c r="F31" s="120"/>
      <c r="G31" s="120"/>
    </row>
    <row r="32" spans="2:7" x14ac:dyDescent="0.2">
      <c r="B32" s="122"/>
      <c r="C32" s="121"/>
      <c r="D32" s="121"/>
      <c r="E32" s="120"/>
      <c r="F32" s="120"/>
      <c r="G32" s="120"/>
    </row>
    <row r="33" spans="2:7" x14ac:dyDescent="0.2">
      <c r="B33" s="122"/>
      <c r="C33" s="121"/>
      <c r="D33" s="121"/>
      <c r="E33" s="120"/>
      <c r="F33" s="120"/>
      <c r="G33" s="120"/>
    </row>
    <row r="34" spans="2:7" x14ac:dyDescent="0.2">
      <c r="B34" s="122"/>
      <c r="C34" s="121"/>
      <c r="D34" s="121"/>
      <c r="E34" s="120"/>
      <c r="F34" s="120"/>
      <c r="G34" s="120"/>
    </row>
    <row r="35" spans="2:7" x14ac:dyDescent="0.2">
      <c r="B35" s="122"/>
      <c r="C35" s="121"/>
      <c r="D35" s="121"/>
      <c r="E35" s="120"/>
      <c r="F35" s="120"/>
      <c r="G35" s="120"/>
    </row>
    <row r="36" spans="2:7" x14ac:dyDescent="0.2">
      <c r="B36" s="122"/>
      <c r="C36" s="121"/>
      <c r="D36" s="121"/>
      <c r="E36" s="120"/>
      <c r="F36" s="120"/>
      <c r="G36" s="120"/>
    </row>
    <row r="37" spans="2:7" x14ac:dyDescent="0.2">
      <c r="B37" s="122"/>
      <c r="C37" s="121"/>
      <c r="D37" s="121"/>
      <c r="E37" s="120"/>
      <c r="F37" s="120"/>
      <c r="G37" s="120"/>
    </row>
    <row r="38" spans="2:7" x14ac:dyDescent="0.2">
      <c r="B38" s="122"/>
      <c r="C38" s="121"/>
      <c r="D38" s="121"/>
      <c r="E38" s="120"/>
      <c r="F38" s="120"/>
    </row>
  </sheetData>
  <mergeCells count="2">
    <mergeCell ref="H3:L3"/>
    <mergeCell ref="B3:F3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12</vt:i4>
      </vt:variant>
    </vt:vector>
  </HeadingPairs>
  <TitlesOfParts>
    <vt:vector size="20" baseType="lpstr">
      <vt:lpstr>BUSCARV</vt:lpstr>
      <vt:lpstr>BUSCARH 01</vt:lpstr>
      <vt:lpstr>BUSCARH 02</vt:lpstr>
      <vt:lpstr>Remuneraciones</vt:lpstr>
      <vt:lpstr>Combinado</vt:lpstr>
      <vt:lpstr>Empresas</vt:lpstr>
      <vt:lpstr>Cotización</vt:lpstr>
      <vt:lpstr>Datos</vt:lpstr>
      <vt:lpstr>AFP</vt:lpstr>
      <vt:lpstr>BONIFICACIONES</vt:lpstr>
      <vt:lpstr>CALIFICACIÓN</vt:lpstr>
      <vt:lpstr>CLIENTES</vt:lpstr>
      <vt:lpstr>CÓDIGO</vt:lpstr>
      <vt:lpstr>COMISIONES</vt:lpstr>
      <vt:lpstr>DESCUENTOS</vt:lpstr>
      <vt:lpstr>HORAS_EXTRAS</vt:lpstr>
      <vt:lpstr>PRODUCTOS</vt:lpstr>
      <vt:lpstr>PRODUCTOS2</vt:lpstr>
      <vt:lpstr>SALUD</vt:lpstr>
      <vt:lpstr>TRABAJADOR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 Bazo</cp:lastModifiedBy>
  <dcterms:created xsi:type="dcterms:W3CDTF">2014-11-22T14:29:46Z</dcterms:created>
  <dcterms:modified xsi:type="dcterms:W3CDTF">2017-10-09T20:00:02Z</dcterms:modified>
</cp:coreProperties>
</file>